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yama\Desktop\"/>
    </mc:Choice>
  </mc:AlternateContent>
  <xr:revisionPtr revIDLastSave="0" documentId="13_ncr:1_{71525573-A426-4BBF-B266-7A62DA48B8BC}" xr6:coauthVersionLast="47" xr6:coauthVersionMax="47" xr10:uidLastSave="{00000000-0000-0000-0000-000000000000}"/>
  <bookViews>
    <workbookView xWindow="30" yWindow="30" windowWidth="28770" windowHeight="15450" firstSheet="3" activeTab="3" xr2:uid="{00000000-000D-0000-FFFF-FFFF00000000}"/>
  </bookViews>
  <sheets>
    <sheet name="会員" sheetId="27" state="hidden" r:id="rId1"/>
    <sheet name="非会員" sheetId="28" state="hidden" r:id="rId2"/>
    <sheet name="関与団体" sheetId="29" state="hidden" r:id="rId3"/>
    <sheet name="申込書" sheetId="30" r:id="rId4"/>
    <sheet name="記入例" sheetId="36" r:id="rId5"/>
    <sheet name="プルダウンデータ" sheetId="26" state="hidden" r:id="rId6"/>
    <sheet name="method" sheetId="33" state="hidden" r:id="rId7"/>
  </sheets>
  <definedNames>
    <definedName name="_xlnm._FilterDatabase" localSheetId="4" hidden="1">記入例!$A$3:$N$29</definedName>
    <definedName name="_xlnm._FilterDatabase" localSheetId="3" hidden="1">申込書!$A$3:$N$29</definedName>
    <definedName name="_xlnm.Print_Area" localSheetId="4">記入例!$A$1:$P$46</definedName>
    <definedName name="_xlnm.Print_Area" localSheetId="3">申込書!$A$1:$P$46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9" i="33" l="1"/>
  <c r="S49" i="33"/>
  <c r="T49" i="33"/>
  <c r="U49" i="33"/>
  <c r="V49" i="33"/>
  <c r="W49" i="33"/>
  <c r="R48" i="33"/>
  <c r="S48" i="33"/>
  <c r="T48" i="33"/>
  <c r="U48" i="33"/>
  <c r="V48" i="33"/>
  <c r="W48" i="33"/>
  <c r="R47" i="33"/>
  <c r="S47" i="33"/>
  <c r="T47" i="33"/>
  <c r="U47" i="33"/>
  <c r="V47" i="33"/>
  <c r="W47" i="33"/>
  <c r="R46" i="33"/>
  <c r="S46" i="33"/>
  <c r="T46" i="33"/>
  <c r="U46" i="33"/>
  <c r="V46" i="33"/>
  <c r="W46" i="33"/>
  <c r="R45" i="33"/>
  <c r="S45" i="33"/>
  <c r="T45" i="33"/>
  <c r="U45" i="33"/>
  <c r="V45" i="33"/>
  <c r="W45" i="33"/>
  <c r="R44" i="33"/>
  <c r="S44" i="33"/>
  <c r="T44" i="33"/>
  <c r="U44" i="33"/>
  <c r="V44" i="33"/>
  <c r="W44" i="33"/>
  <c r="R43" i="33"/>
  <c r="S43" i="33"/>
  <c r="T43" i="33"/>
  <c r="U43" i="33"/>
  <c r="V43" i="33"/>
  <c r="W43" i="33"/>
  <c r="R42" i="33"/>
  <c r="S42" i="33"/>
  <c r="T42" i="33"/>
  <c r="U42" i="33"/>
  <c r="V42" i="33"/>
  <c r="W42" i="33"/>
  <c r="R41" i="33"/>
  <c r="S41" i="33"/>
  <c r="T41" i="33"/>
  <c r="U41" i="33"/>
  <c r="V41" i="33"/>
  <c r="W41" i="33"/>
  <c r="R40" i="33"/>
  <c r="S40" i="33"/>
  <c r="T40" i="33"/>
  <c r="U40" i="33"/>
  <c r="V40" i="33"/>
  <c r="W40" i="33"/>
  <c r="R39" i="33"/>
  <c r="S39" i="33"/>
  <c r="T39" i="33"/>
  <c r="U39" i="33"/>
  <c r="V39" i="33"/>
  <c r="W39" i="33"/>
  <c r="R38" i="33"/>
  <c r="S38" i="33"/>
  <c r="T38" i="33"/>
  <c r="U38" i="33"/>
  <c r="V38" i="33"/>
  <c r="W38" i="33"/>
  <c r="S37" i="33"/>
  <c r="T37" i="33"/>
  <c r="U37" i="33"/>
  <c r="V37" i="33"/>
  <c r="W37" i="33"/>
  <c r="R37" i="33"/>
  <c r="R33" i="33"/>
  <c r="S33" i="33"/>
  <c r="T33" i="33"/>
  <c r="U33" i="33"/>
  <c r="V33" i="33"/>
  <c r="W33" i="33"/>
  <c r="R34" i="33"/>
  <c r="S34" i="33"/>
  <c r="T34" i="33"/>
  <c r="U34" i="33"/>
  <c r="V34" i="33"/>
  <c r="W34" i="33"/>
  <c r="R32" i="33"/>
  <c r="S32" i="33"/>
  <c r="T32" i="33"/>
  <c r="U32" i="33"/>
  <c r="V32" i="33"/>
  <c r="W32" i="33"/>
  <c r="R31" i="33"/>
  <c r="S31" i="33"/>
  <c r="T31" i="33"/>
  <c r="U31" i="33"/>
  <c r="V31" i="33"/>
  <c r="W31" i="33"/>
  <c r="R30" i="33"/>
  <c r="S30" i="33"/>
  <c r="T30" i="33"/>
  <c r="U30" i="33"/>
  <c r="V30" i="33"/>
  <c r="W30" i="33"/>
  <c r="R29" i="33"/>
  <c r="S29" i="33"/>
  <c r="T29" i="33"/>
  <c r="U29" i="33"/>
  <c r="V29" i="33"/>
  <c r="W29" i="33"/>
  <c r="R28" i="33"/>
  <c r="S28" i="33"/>
  <c r="T28" i="33"/>
  <c r="U28" i="33"/>
  <c r="V28" i="33"/>
  <c r="W28" i="33"/>
  <c r="R27" i="33"/>
  <c r="S27" i="33"/>
  <c r="T27" i="33"/>
  <c r="U27" i="33"/>
  <c r="V27" i="33"/>
  <c r="W27" i="33"/>
  <c r="R26" i="33"/>
  <c r="S26" i="33"/>
  <c r="T26" i="33"/>
  <c r="U26" i="33"/>
  <c r="V26" i="33"/>
  <c r="W26" i="33"/>
  <c r="R25" i="33"/>
  <c r="S25" i="33"/>
  <c r="T25" i="33"/>
  <c r="U25" i="33"/>
  <c r="V25" i="33"/>
  <c r="W25" i="33"/>
  <c r="R24" i="33"/>
  <c r="S24" i="33"/>
  <c r="T24" i="33"/>
  <c r="U24" i="33"/>
  <c r="V24" i="33"/>
  <c r="W24" i="33"/>
  <c r="R23" i="33"/>
  <c r="S23" i="33"/>
  <c r="T23" i="33"/>
  <c r="U23" i="33"/>
  <c r="V23" i="33"/>
  <c r="W23" i="33"/>
  <c r="R22" i="33"/>
  <c r="S22" i="33"/>
  <c r="T22" i="33"/>
  <c r="U22" i="33"/>
  <c r="V22" i="33"/>
  <c r="W22" i="33"/>
  <c r="S21" i="33"/>
  <c r="T21" i="33"/>
  <c r="U21" i="33"/>
  <c r="V21" i="33"/>
  <c r="W21" i="33"/>
  <c r="R21" i="33"/>
  <c r="R18" i="33"/>
  <c r="S18" i="33"/>
  <c r="T18" i="33"/>
  <c r="U18" i="33"/>
  <c r="V18" i="33"/>
  <c r="W18" i="33"/>
  <c r="R17" i="33"/>
  <c r="S17" i="33"/>
  <c r="T17" i="33"/>
  <c r="U17" i="33"/>
  <c r="V17" i="33"/>
  <c r="W17" i="33"/>
  <c r="R16" i="33"/>
  <c r="S16" i="33"/>
  <c r="T16" i="33"/>
  <c r="U16" i="33"/>
  <c r="V16" i="33"/>
  <c r="W16" i="33"/>
  <c r="R15" i="33"/>
  <c r="S15" i="33"/>
  <c r="T15" i="33"/>
  <c r="U15" i="33"/>
  <c r="V15" i="33"/>
  <c r="W15" i="33"/>
  <c r="R14" i="33"/>
  <c r="S14" i="33"/>
  <c r="T14" i="33"/>
  <c r="U14" i="33"/>
  <c r="V14" i="33"/>
  <c r="W14" i="33"/>
  <c r="R13" i="33"/>
  <c r="S13" i="33"/>
  <c r="T13" i="33"/>
  <c r="U13" i="33"/>
  <c r="V13" i="33"/>
  <c r="W13" i="33"/>
  <c r="R12" i="33"/>
  <c r="S12" i="33"/>
  <c r="T12" i="33"/>
  <c r="U12" i="33"/>
  <c r="V12" i="33"/>
  <c r="W12" i="33"/>
  <c r="R11" i="33"/>
  <c r="S11" i="33"/>
  <c r="T11" i="33"/>
  <c r="U11" i="33"/>
  <c r="V11" i="33"/>
  <c r="W11" i="33"/>
  <c r="R10" i="33"/>
  <c r="S10" i="33"/>
  <c r="T10" i="33"/>
  <c r="U10" i="33"/>
  <c r="V10" i="33"/>
  <c r="W10" i="33"/>
  <c r="R9" i="33"/>
  <c r="S9" i="33"/>
  <c r="T9" i="33"/>
  <c r="U9" i="33"/>
  <c r="V9" i="33"/>
  <c r="W9" i="33"/>
  <c r="R8" i="33"/>
  <c r="S8" i="33"/>
  <c r="T8" i="33"/>
  <c r="U8" i="33"/>
  <c r="V8" i="33"/>
  <c r="W8" i="33"/>
  <c r="R7" i="33"/>
  <c r="S7" i="33"/>
  <c r="T7" i="33"/>
  <c r="U7" i="33"/>
  <c r="V7" i="33"/>
  <c r="W7" i="33"/>
  <c r="R6" i="33"/>
  <c r="S6" i="33"/>
  <c r="T6" i="33"/>
  <c r="U6" i="33"/>
  <c r="V6" i="33"/>
  <c r="W6" i="33"/>
  <c r="S5" i="33"/>
  <c r="T5" i="33"/>
  <c r="U5" i="33"/>
  <c r="V5" i="33"/>
  <c r="W5" i="33"/>
  <c r="R5" i="33"/>
  <c r="J50" i="33"/>
  <c r="K50" i="33"/>
  <c r="L50" i="33"/>
  <c r="M50" i="33"/>
  <c r="N50" i="33"/>
  <c r="O50" i="33"/>
  <c r="J47" i="33"/>
  <c r="K47" i="33"/>
  <c r="L47" i="33"/>
  <c r="M47" i="33"/>
  <c r="N47" i="33"/>
  <c r="O47" i="33"/>
  <c r="J48" i="33"/>
  <c r="K48" i="33"/>
  <c r="L48" i="33"/>
  <c r="M48" i="33"/>
  <c r="N48" i="33"/>
  <c r="O48" i="33"/>
  <c r="J49" i="33"/>
  <c r="K49" i="33"/>
  <c r="L49" i="33"/>
  <c r="M49" i="33"/>
  <c r="N49" i="33"/>
  <c r="O49" i="33"/>
  <c r="J46" i="33"/>
  <c r="K46" i="33"/>
  <c r="L46" i="33"/>
  <c r="M46" i="33"/>
  <c r="N46" i="33"/>
  <c r="O46" i="33"/>
  <c r="J45" i="33"/>
  <c r="K45" i="33"/>
  <c r="L45" i="33"/>
  <c r="M45" i="33"/>
  <c r="N45" i="33"/>
  <c r="O45" i="33"/>
  <c r="J34" i="33"/>
  <c r="K34" i="33"/>
  <c r="L34" i="33"/>
  <c r="M34" i="33"/>
  <c r="N34" i="33"/>
  <c r="O34" i="33"/>
  <c r="J18" i="33"/>
  <c r="K18" i="33"/>
  <c r="L18" i="33"/>
  <c r="M18" i="33"/>
  <c r="N18" i="33"/>
  <c r="O18" i="33"/>
  <c r="J44" i="33"/>
  <c r="K44" i="33"/>
  <c r="L44" i="33"/>
  <c r="M44" i="33"/>
  <c r="N44" i="33"/>
  <c r="O44" i="33"/>
  <c r="J43" i="33"/>
  <c r="K43" i="33"/>
  <c r="L43" i="33"/>
  <c r="M43" i="33"/>
  <c r="N43" i="33"/>
  <c r="O43" i="33"/>
  <c r="J42" i="33"/>
  <c r="K42" i="33"/>
  <c r="L42" i="33"/>
  <c r="M42" i="33"/>
  <c r="N42" i="33"/>
  <c r="O42" i="33"/>
  <c r="J41" i="33"/>
  <c r="K41" i="33"/>
  <c r="L41" i="33"/>
  <c r="M41" i="33"/>
  <c r="N41" i="33"/>
  <c r="O41" i="33"/>
  <c r="J40" i="33"/>
  <c r="K40" i="33"/>
  <c r="L40" i="33"/>
  <c r="M40" i="33"/>
  <c r="N40" i="33"/>
  <c r="O40" i="33"/>
  <c r="J39" i="33"/>
  <c r="K39" i="33"/>
  <c r="L39" i="33"/>
  <c r="M39" i="33"/>
  <c r="N39" i="33"/>
  <c r="O39" i="33"/>
  <c r="J38" i="33"/>
  <c r="K38" i="33"/>
  <c r="L38" i="33"/>
  <c r="M38" i="33"/>
  <c r="N38" i="33"/>
  <c r="O38" i="33"/>
  <c r="K37" i="33"/>
  <c r="L37" i="33"/>
  <c r="M37" i="33"/>
  <c r="N37" i="33"/>
  <c r="O37" i="33"/>
  <c r="J37" i="33"/>
  <c r="J33" i="33"/>
  <c r="K33" i="33"/>
  <c r="L33" i="33"/>
  <c r="M33" i="33"/>
  <c r="N33" i="33"/>
  <c r="O33" i="33"/>
  <c r="J32" i="33"/>
  <c r="K32" i="33"/>
  <c r="L32" i="33"/>
  <c r="M32" i="33"/>
  <c r="N32" i="33"/>
  <c r="O32" i="33"/>
  <c r="J31" i="33"/>
  <c r="K31" i="33"/>
  <c r="L31" i="33"/>
  <c r="M31" i="33"/>
  <c r="N31" i="33"/>
  <c r="O31" i="33"/>
  <c r="J30" i="33"/>
  <c r="K30" i="33"/>
  <c r="L30" i="33"/>
  <c r="M30" i="33"/>
  <c r="N30" i="33"/>
  <c r="O30" i="33"/>
  <c r="J29" i="33"/>
  <c r="K29" i="33"/>
  <c r="L29" i="33"/>
  <c r="M29" i="33"/>
  <c r="N29" i="33"/>
  <c r="O29" i="33"/>
  <c r="J28" i="33"/>
  <c r="K28" i="33"/>
  <c r="L28" i="33"/>
  <c r="M28" i="33"/>
  <c r="N28" i="33"/>
  <c r="O28" i="33"/>
  <c r="J27" i="33"/>
  <c r="K27" i="33"/>
  <c r="L27" i="33"/>
  <c r="M27" i="33"/>
  <c r="N27" i="33"/>
  <c r="O27" i="33"/>
  <c r="J26" i="33"/>
  <c r="K26" i="33"/>
  <c r="L26" i="33"/>
  <c r="M26" i="33"/>
  <c r="N26" i="33"/>
  <c r="O26" i="33"/>
  <c r="J25" i="33"/>
  <c r="K25" i="33"/>
  <c r="L25" i="33"/>
  <c r="M25" i="33"/>
  <c r="N25" i="33"/>
  <c r="O25" i="33"/>
  <c r="J24" i="33"/>
  <c r="K24" i="33"/>
  <c r="L24" i="33"/>
  <c r="M24" i="33"/>
  <c r="N24" i="33"/>
  <c r="O24" i="33"/>
  <c r="J23" i="33"/>
  <c r="K23" i="33"/>
  <c r="L23" i="33"/>
  <c r="M23" i="33"/>
  <c r="N23" i="33"/>
  <c r="O23" i="33"/>
  <c r="J22" i="33"/>
  <c r="K22" i="33"/>
  <c r="L22" i="33"/>
  <c r="M22" i="33"/>
  <c r="N22" i="33"/>
  <c r="O22" i="33"/>
  <c r="K21" i="33"/>
  <c r="L21" i="33"/>
  <c r="M21" i="33"/>
  <c r="N21" i="33"/>
  <c r="O21" i="33"/>
  <c r="J21" i="33"/>
  <c r="J17" i="33"/>
  <c r="K17" i="33"/>
  <c r="L17" i="33"/>
  <c r="M17" i="33"/>
  <c r="N17" i="33"/>
  <c r="O17" i="33"/>
  <c r="J16" i="33"/>
  <c r="K16" i="33"/>
  <c r="L16" i="33"/>
  <c r="M16" i="33"/>
  <c r="N16" i="33"/>
  <c r="O16" i="33"/>
  <c r="J15" i="33"/>
  <c r="K15" i="33"/>
  <c r="L15" i="33"/>
  <c r="M15" i="33"/>
  <c r="N15" i="33"/>
  <c r="O15" i="33"/>
  <c r="J14" i="33"/>
  <c r="K14" i="33"/>
  <c r="L14" i="33"/>
  <c r="M14" i="33"/>
  <c r="N14" i="33"/>
  <c r="O14" i="33"/>
  <c r="J13" i="33"/>
  <c r="K13" i="33"/>
  <c r="L13" i="33"/>
  <c r="M13" i="33"/>
  <c r="N13" i="33"/>
  <c r="O13" i="33"/>
  <c r="J12" i="33"/>
  <c r="K12" i="33"/>
  <c r="L12" i="33"/>
  <c r="M12" i="33"/>
  <c r="N12" i="33"/>
  <c r="O12" i="33"/>
  <c r="J11" i="33"/>
  <c r="K11" i="33"/>
  <c r="L11" i="33"/>
  <c r="M11" i="33"/>
  <c r="N11" i="33"/>
  <c r="O11" i="33"/>
  <c r="J10" i="33"/>
  <c r="K10" i="33"/>
  <c r="L10" i="33"/>
  <c r="M10" i="33"/>
  <c r="N10" i="33"/>
  <c r="O10" i="33"/>
  <c r="J9" i="33"/>
  <c r="K9" i="33"/>
  <c r="L9" i="33"/>
  <c r="M9" i="33"/>
  <c r="N9" i="33"/>
  <c r="O9" i="33"/>
  <c r="J8" i="33"/>
  <c r="K8" i="33"/>
  <c r="L8" i="33"/>
  <c r="M8" i="33"/>
  <c r="N8" i="33"/>
  <c r="O8" i="33"/>
  <c r="J7" i="33"/>
  <c r="K7" i="33"/>
  <c r="L7" i="33"/>
  <c r="M7" i="33"/>
  <c r="N7" i="33"/>
  <c r="O7" i="33"/>
  <c r="J6" i="33"/>
  <c r="K6" i="33"/>
  <c r="L6" i="33"/>
  <c r="M6" i="33"/>
  <c r="N6" i="33"/>
  <c r="O6" i="33"/>
  <c r="K5" i="33"/>
  <c r="L5" i="33"/>
  <c r="M5" i="33"/>
  <c r="N5" i="33"/>
  <c r="O5" i="33"/>
  <c r="J5" i="33"/>
  <c r="A52" i="33"/>
  <c r="D53" i="33"/>
  <c r="D54" i="33"/>
  <c r="D55" i="33"/>
  <c r="D56" i="33"/>
  <c r="D57" i="33"/>
  <c r="D58" i="33"/>
  <c r="D59" i="33"/>
  <c r="D60" i="33"/>
  <c r="D61" i="33"/>
  <c r="D62" i="33"/>
  <c r="D63" i="33"/>
  <c r="D64" i="33"/>
  <c r="D65" i="33"/>
  <c r="D66" i="33"/>
  <c r="D67" i="33"/>
  <c r="D52" i="33"/>
  <c r="C53" i="33"/>
  <c r="C54" i="33"/>
  <c r="C55" i="33"/>
  <c r="C56" i="33"/>
  <c r="C57" i="33"/>
  <c r="C58" i="33"/>
  <c r="C59" i="33"/>
  <c r="C60" i="33"/>
  <c r="C61" i="33"/>
  <c r="C62" i="33"/>
  <c r="C63" i="33"/>
  <c r="C64" i="33"/>
  <c r="C65" i="33"/>
  <c r="C66" i="33"/>
  <c r="C67" i="33"/>
  <c r="C52" i="33"/>
  <c r="G61" i="33"/>
  <c r="E56" i="33"/>
  <c r="E66" i="33"/>
  <c r="E59" i="33"/>
  <c r="G55" i="33"/>
  <c r="G53" i="33"/>
  <c r="G52" i="33"/>
  <c r="E53" i="33"/>
  <c r="E62" i="33"/>
  <c r="E61" i="33"/>
  <c r="G59" i="33"/>
  <c r="G57" i="33"/>
  <c r="G66" i="33"/>
  <c r="E63" i="33"/>
  <c r="E65" i="33"/>
  <c r="G67" i="33"/>
  <c r="G58" i="33"/>
  <c r="E55" i="33"/>
  <c r="G60" i="33"/>
  <c r="G65" i="33"/>
  <c r="E54" i="33"/>
  <c r="E58" i="33"/>
  <c r="G54" i="33"/>
  <c r="E57" i="33"/>
  <c r="E64" i="33"/>
  <c r="G56" i="33"/>
  <c r="G64" i="33"/>
  <c r="G62" i="33"/>
  <c r="G63" i="33"/>
  <c r="E67" i="33"/>
  <c r="E52" i="33"/>
  <c r="E60" i="33"/>
  <c r="B53" i="33" l="1"/>
  <c r="F53" i="33" s="1"/>
  <c r="B54" i="33"/>
  <c r="F54" i="33" s="1"/>
  <c r="B55" i="33"/>
  <c r="H55" i="33" s="1"/>
  <c r="B56" i="33"/>
  <c r="F56" i="33" s="1"/>
  <c r="B57" i="33"/>
  <c r="F57" i="33" s="1"/>
  <c r="B58" i="33"/>
  <c r="F58" i="33" s="1"/>
  <c r="B59" i="33"/>
  <c r="F59" i="33" s="1"/>
  <c r="B60" i="33"/>
  <c r="F60" i="33" s="1"/>
  <c r="B61" i="33"/>
  <c r="H61" i="33" s="1"/>
  <c r="B62" i="33"/>
  <c r="F62" i="33" s="1"/>
  <c r="B63" i="33"/>
  <c r="F63" i="33" s="1"/>
  <c r="B64" i="33"/>
  <c r="F64" i="33" s="1"/>
  <c r="B65" i="33"/>
  <c r="F65" i="33" s="1"/>
  <c r="B66" i="33"/>
  <c r="F66" i="33" s="1"/>
  <c r="B67" i="33"/>
  <c r="F67" i="33" s="1"/>
  <c r="B52" i="33"/>
  <c r="H53" i="33" l="1"/>
  <c r="H65" i="33"/>
  <c r="H60" i="33"/>
  <c r="F55" i="33"/>
  <c r="H66" i="33"/>
  <c r="F61" i="33"/>
  <c r="H67" i="33"/>
  <c r="H62" i="33"/>
  <c r="H54" i="33"/>
  <c r="H63" i="33"/>
  <c r="H58" i="33"/>
  <c r="H59" i="33"/>
  <c r="H64" i="33"/>
  <c r="H57" i="33"/>
  <c r="H56" i="33"/>
  <c r="F52" i="33"/>
  <c r="H52" i="33"/>
  <c r="C70" i="33"/>
  <c r="C26" i="27"/>
  <c r="C26" i="28"/>
  <c r="C26" i="29"/>
  <c r="H24" i="29"/>
  <c r="G24" i="29"/>
  <c r="F24" i="29"/>
  <c r="E24" i="29"/>
  <c r="D24" i="29"/>
  <c r="C24" i="29"/>
  <c r="H22" i="29"/>
  <c r="G22" i="29"/>
  <c r="F22" i="29"/>
  <c r="E22" i="29"/>
  <c r="D22" i="29"/>
  <c r="C22" i="29"/>
  <c r="H20" i="29"/>
  <c r="G20" i="29"/>
  <c r="F20" i="29"/>
  <c r="E20" i="29"/>
  <c r="D20" i="29"/>
  <c r="C20" i="29"/>
  <c r="H18" i="29"/>
  <c r="G18" i="29"/>
  <c r="F18" i="29"/>
  <c r="E18" i="29"/>
  <c r="D18" i="29"/>
  <c r="C18" i="29"/>
  <c r="H16" i="29"/>
  <c r="G16" i="29"/>
  <c r="F16" i="29"/>
  <c r="E16" i="29"/>
  <c r="D16" i="29"/>
  <c r="C16" i="29"/>
  <c r="H14" i="29"/>
  <c r="G14" i="29"/>
  <c r="F14" i="29"/>
  <c r="E14" i="29"/>
  <c r="D14" i="29"/>
  <c r="C14" i="29"/>
  <c r="H12" i="29"/>
  <c r="G12" i="29"/>
  <c r="F12" i="29"/>
  <c r="E12" i="29"/>
  <c r="D12" i="29"/>
  <c r="C12" i="29"/>
  <c r="H10" i="29"/>
  <c r="G10" i="29"/>
  <c r="F10" i="29"/>
  <c r="E10" i="29"/>
  <c r="D10" i="29"/>
  <c r="C10" i="29"/>
  <c r="H8" i="29"/>
  <c r="G8" i="29"/>
  <c r="F8" i="29"/>
  <c r="E8" i="29"/>
  <c r="D8" i="29"/>
  <c r="C8" i="29"/>
  <c r="H6" i="29"/>
  <c r="G6" i="29"/>
  <c r="F6" i="29"/>
  <c r="E6" i="29"/>
  <c r="D6" i="29"/>
  <c r="C6" i="29"/>
  <c r="H4" i="29"/>
  <c r="G4" i="29"/>
  <c r="F4" i="29"/>
  <c r="E4" i="29"/>
  <c r="D4" i="29"/>
  <c r="C4" i="29"/>
  <c r="H24" i="28"/>
  <c r="G24" i="28"/>
  <c r="F24" i="28"/>
  <c r="E24" i="28"/>
  <c r="D24" i="28"/>
  <c r="C24" i="28"/>
  <c r="H22" i="28"/>
  <c r="G22" i="28"/>
  <c r="F22" i="28"/>
  <c r="E22" i="28"/>
  <c r="D22" i="28"/>
  <c r="C22" i="28"/>
  <c r="H20" i="28"/>
  <c r="G20" i="28"/>
  <c r="F20" i="28"/>
  <c r="E20" i="28"/>
  <c r="D20" i="28"/>
  <c r="C20" i="28"/>
  <c r="H18" i="28"/>
  <c r="G18" i="28"/>
  <c r="F18" i="28"/>
  <c r="E18" i="28"/>
  <c r="D18" i="28"/>
  <c r="C18" i="28"/>
  <c r="H16" i="28"/>
  <c r="G16" i="28"/>
  <c r="F16" i="28"/>
  <c r="E16" i="28"/>
  <c r="D16" i="28"/>
  <c r="C16" i="28"/>
  <c r="H14" i="28"/>
  <c r="G14" i="28"/>
  <c r="F14" i="28"/>
  <c r="E14" i="28"/>
  <c r="D14" i="28"/>
  <c r="C14" i="28"/>
  <c r="H12" i="28"/>
  <c r="G12" i="28"/>
  <c r="F12" i="28"/>
  <c r="E12" i="28"/>
  <c r="D12" i="28"/>
  <c r="C12" i="28"/>
  <c r="H10" i="28"/>
  <c r="G10" i="28"/>
  <c r="F10" i="28"/>
  <c r="E10" i="28"/>
  <c r="D10" i="28"/>
  <c r="C10" i="28"/>
  <c r="H8" i="28"/>
  <c r="G8" i="28"/>
  <c r="F8" i="28"/>
  <c r="E8" i="28"/>
  <c r="D8" i="28"/>
  <c r="C8" i="28"/>
  <c r="H6" i="28"/>
  <c r="G6" i="28"/>
  <c r="F6" i="28"/>
  <c r="E6" i="28"/>
  <c r="D6" i="28"/>
  <c r="C6" i="28"/>
  <c r="H4" i="28"/>
  <c r="G4" i="28"/>
  <c r="F4" i="28"/>
  <c r="E4" i="28"/>
  <c r="D4" i="28"/>
  <c r="C4" i="28"/>
  <c r="H24" i="27"/>
  <c r="G24" i="27"/>
  <c r="F24" i="27"/>
  <c r="E24" i="27"/>
  <c r="D24" i="27"/>
  <c r="C24" i="27"/>
  <c r="H22" i="27"/>
  <c r="G22" i="27"/>
  <c r="F22" i="27"/>
  <c r="E22" i="27"/>
  <c r="D22" i="27"/>
  <c r="C22" i="27"/>
  <c r="H20" i="27"/>
  <c r="G20" i="27"/>
  <c r="F20" i="27"/>
  <c r="E20" i="27"/>
  <c r="D20" i="27"/>
  <c r="C20" i="27"/>
  <c r="H18" i="27"/>
  <c r="G18" i="27"/>
  <c r="F18" i="27"/>
  <c r="E18" i="27"/>
  <c r="D18" i="27"/>
  <c r="C18" i="27"/>
  <c r="H16" i="27"/>
  <c r="G16" i="27"/>
  <c r="F16" i="27"/>
  <c r="E16" i="27"/>
  <c r="D16" i="27"/>
  <c r="C16" i="27"/>
  <c r="H14" i="27"/>
  <c r="G14" i="27"/>
  <c r="F14" i="27"/>
  <c r="E14" i="27"/>
  <c r="D14" i="27"/>
  <c r="C14" i="27"/>
  <c r="H12" i="27"/>
  <c r="G12" i="27"/>
  <c r="F12" i="27"/>
  <c r="E12" i="27"/>
  <c r="D12" i="27"/>
  <c r="C12" i="27"/>
  <c r="H10" i="27"/>
  <c r="G10" i="27"/>
  <c r="F10" i="27"/>
  <c r="E10" i="27"/>
  <c r="D10" i="27"/>
  <c r="C10" i="27"/>
  <c r="H8" i="27"/>
  <c r="G8" i="27"/>
  <c r="F8" i="27"/>
  <c r="E8" i="27"/>
  <c r="D8" i="27"/>
  <c r="C8" i="27"/>
  <c r="H6" i="27"/>
  <c r="G6" i="27"/>
  <c r="F6" i="27"/>
  <c r="E6" i="27"/>
  <c r="D6" i="27"/>
  <c r="C6" i="27"/>
  <c r="H4" i="27"/>
  <c r="G4" i="27"/>
  <c r="F4" i="27"/>
  <c r="E4" i="27"/>
  <c r="D4" i="27"/>
  <c r="C4" i="27"/>
  <c r="O27" i="36" l="1"/>
  <c r="O29" i="36"/>
  <c r="M27" i="36"/>
  <c r="M29" i="36"/>
  <c r="C71" i="33"/>
  <c r="D71" i="33"/>
  <c r="O28" i="36" l="1"/>
  <c r="M28" i="36"/>
  <c r="M28" i="30"/>
  <c r="O28" i="30"/>
  <c r="M11" i="30" l="1"/>
  <c r="O21" i="30"/>
  <c r="O20" i="30" l="1"/>
  <c r="O16" i="30"/>
  <c r="O14" i="30"/>
  <c r="O18" i="30"/>
  <c r="O17" i="30"/>
  <c r="O13" i="30"/>
  <c r="O12" i="30"/>
  <c r="O25" i="30"/>
  <c r="O26" i="30"/>
  <c r="O19" i="30"/>
  <c r="O24" i="30"/>
  <c r="O23" i="30"/>
  <c r="O15" i="30"/>
  <c r="O22" i="30"/>
  <c r="O11" i="30"/>
  <c r="M25" i="30"/>
  <c r="M23" i="30"/>
  <c r="M18" i="30"/>
  <c r="M21" i="30"/>
  <c r="M26" i="30"/>
  <c r="M17" i="30"/>
  <c r="M14" i="30"/>
  <c r="M15" i="30"/>
  <c r="M20" i="30"/>
  <c r="M13" i="30"/>
  <c r="M12" i="30"/>
  <c r="M19" i="30"/>
  <c r="M16" i="30"/>
  <c r="M22" i="30"/>
  <c r="M24" i="30"/>
  <c r="O27" i="30" l="1"/>
  <c r="O29" i="30"/>
  <c r="M27" i="30"/>
  <c r="M29" i="30"/>
</calcChain>
</file>

<file path=xl/sharedStrings.xml><?xml version="1.0" encoding="utf-8"?>
<sst xmlns="http://schemas.openxmlformats.org/spreadsheetml/2006/main" count="651" uniqueCount="239">
  <si>
    <t>団体</t>
    <rPh sb="0" eb="2">
      <t>ダンタイ</t>
    </rPh>
    <phoneticPr fontId="1"/>
  </si>
  <si>
    <t>9:00-12:00</t>
    <phoneticPr fontId="5"/>
  </si>
  <si>
    <t>13:00-17:00</t>
    <phoneticPr fontId="5"/>
  </si>
  <si>
    <t>18:00-21:30</t>
    <phoneticPr fontId="5"/>
  </si>
  <si>
    <t>9:00-17:00</t>
    <phoneticPr fontId="5"/>
  </si>
  <si>
    <t>13:00-21:30</t>
    <phoneticPr fontId="5"/>
  </si>
  <si>
    <t>9:00-21:30</t>
    <phoneticPr fontId="5"/>
  </si>
  <si>
    <t>　１階「第1・第2・第3ホール」</t>
    <rPh sb="2" eb="3">
      <t>カイ</t>
    </rPh>
    <rPh sb="4" eb="5">
      <t>ダイ</t>
    </rPh>
    <rPh sb="7" eb="8">
      <t>ダイ</t>
    </rPh>
    <phoneticPr fontId="1"/>
  </si>
  <si>
    <t>税　込</t>
    <rPh sb="0" eb="1">
      <t>ゼイ</t>
    </rPh>
    <rPh sb="2" eb="3">
      <t>コミ</t>
    </rPh>
    <phoneticPr fontId="5"/>
  </si>
  <si>
    <t>消費税</t>
    <rPh sb="0" eb="3">
      <t>ショウヒゼイ</t>
    </rPh>
    <phoneticPr fontId="5"/>
  </si>
  <si>
    <t>　１階「第1ホール」</t>
    <rPh sb="2" eb="3">
      <t>カイ</t>
    </rPh>
    <phoneticPr fontId="1"/>
  </si>
  <si>
    <t>　１階「第2ホール」</t>
    <rPh sb="2" eb="3">
      <t>カイ</t>
    </rPh>
    <phoneticPr fontId="1"/>
  </si>
  <si>
    <t>　１階「第3ホール」</t>
    <rPh sb="2" eb="3">
      <t>カイ</t>
    </rPh>
    <phoneticPr fontId="1"/>
  </si>
  <si>
    <t>　4階「第1・第2・第3研修室」</t>
    <rPh sb="2" eb="3">
      <t>カイ</t>
    </rPh>
    <rPh sb="7" eb="8">
      <t>ダイ</t>
    </rPh>
    <rPh sb="10" eb="11">
      <t>ダイ</t>
    </rPh>
    <rPh sb="12" eb="15">
      <t>ケンシュウシツ</t>
    </rPh>
    <phoneticPr fontId="1"/>
  </si>
  <si>
    <t>　4階「第1研修室」</t>
    <rPh sb="2" eb="3">
      <t>カイ</t>
    </rPh>
    <rPh sb="6" eb="9">
      <t>ケンシュウシツ</t>
    </rPh>
    <phoneticPr fontId="1"/>
  </si>
  <si>
    <t>　4階「第2研修室」</t>
    <rPh sb="2" eb="3">
      <t>カイ</t>
    </rPh>
    <rPh sb="6" eb="9">
      <t>ケンシュウシツ</t>
    </rPh>
    <phoneticPr fontId="1"/>
  </si>
  <si>
    <t>　4階「第3研修室」</t>
    <rPh sb="2" eb="3">
      <t>カイ</t>
    </rPh>
    <rPh sb="6" eb="9">
      <t>ケンシュウシツ</t>
    </rPh>
    <phoneticPr fontId="1"/>
  </si>
  <si>
    <t>　4階「第1会議室」</t>
    <rPh sb="2" eb="3">
      <t>カイ</t>
    </rPh>
    <rPh sb="6" eb="8">
      <t>カイギ</t>
    </rPh>
    <phoneticPr fontId="1"/>
  </si>
  <si>
    <t>　4階「第2会議室」</t>
    <rPh sb="2" eb="3">
      <t>カイ</t>
    </rPh>
    <rPh sb="6" eb="8">
      <t>カイギ</t>
    </rPh>
    <phoneticPr fontId="1"/>
  </si>
  <si>
    <t>　5階「研修室」</t>
    <rPh sb="2" eb="3">
      <t>カイ</t>
    </rPh>
    <rPh sb="4" eb="7">
      <t>ケンシュウシツ</t>
    </rPh>
    <phoneticPr fontId="1"/>
  </si>
  <si>
    <t xml:space="preserve"> 【付帯】プロジェクター</t>
    <rPh sb="2" eb="4">
      <t>フタイ</t>
    </rPh>
    <phoneticPr fontId="1"/>
  </si>
  <si>
    <t>非会員</t>
    <rPh sb="0" eb="3">
      <t>ヒカイイン</t>
    </rPh>
    <phoneticPr fontId="1"/>
  </si>
  <si>
    <t>三条商工会議所会館施設利用申込書</t>
    <rPh sb="0" eb="2">
      <t>サンジョウ</t>
    </rPh>
    <rPh sb="2" eb="4">
      <t>ショウコウ</t>
    </rPh>
    <rPh sb="4" eb="7">
      <t>カイギショ</t>
    </rPh>
    <rPh sb="7" eb="9">
      <t>カイカン</t>
    </rPh>
    <rPh sb="9" eb="11">
      <t>シセツ</t>
    </rPh>
    <rPh sb="11" eb="13">
      <t>リヨウ</t>
    </rPh>
    <rPh sb="13" eb="16">
      <t>モウシコミショ</t>
    </rPh>
    <phoneticPr fontId="1"/>
  </si>
  <si>
    <t>三条商工会議所 専務理事 殿</t>
    <rPh sb="0" eb="2">
      <t>サンジョウ</t>
    </rPh>
    <rPh sb="2" eb="4">
      <t>ショウコウ</t>
    </rPh>
    <rPh sb="4" eb="7">
      <t>カイギショ</t>
    </rPh>
    <rPh sb="8" eb="10">
      <t>センム</t>
    </rPh>
    <rPh sb="10" eb="12">
      <t>リジ</t>
    </rPh>
    <rPh sb="13" eb="14">
      <t>ドノ</t>
    </rPh>
    <phoneticPr fontId="1"/>
  </si>
  <si>
    <t>「会館施設使用承認書」裏面の注意事項を順守し、下記の通り使用したいので申込み致します。</t>
    <rPh sb="1" eb="3">
      <t>カイカン</t>
    </rPh>
    <rPh sb="3" eb="5">
      <t>シセツ</t>
    </rPh>
    <rPh sb="5" eb="7">
      <t>シヨウ</t>
    </rPh>
    <rPh sb="7" eb="10">
      <t>ショウニンショ</t>
    </rPh>
    <rPh sb="11" eb="13">
      <t>リメン</t>
    </rPh>
    <rPh sb="14" eb="16">
      <t>チュウイ</t>
    </rPh>
    <rPh sb="16" eb="18">
      <t>ジコウ</t>
    </rPh>
    <rPh sb="23" eb="25">
      <t>カキ</t>
    </rPh>
    <rPh sb="26" eb="27">
      <t>トオ</t>
    </rPh>
    <rPh sb="28" eb="30">
      <t>シヨウ</t>
    </rPh>
    <rPh sb="35" eb="37">
      <t>モウシコ</t>
    </rPh>
    <rPh sb="38" eb="39">
      <t>イタ</t>
    </rPh>
    <phoneticPr fontId="1"/>
  </si>
  <si>
    <t>〒</t>
    <phoneticPr fontId="1"/>
  </si>
  <si>
    <t>メールアドレス</t>
    <phoneticPr fontId="1"/>
  </si>
  <si>
    <r>
      <t xml:space="preserve">目　　的 </t>
    </r>
    <r>
      <rPr>
        <vertAlign val="superscript"/>
        <sz val="9"/>
        <color theme="1" tint="0.34998626667073579"/>
        <rFont val="ＭＳ ゴシック"/>
        <family val="3"/>
        <charset val="128"/>
      </rPr>
      <t>※</t>
    </r>
    <rPh sb="0" eb="1">
      <t>メ</t>
    </rPh>
    <rPh sb="3" eb="4">
      <t>テキ</t>
    </rPh>
    <phoneticPr fontId="1"/>
  </si>
  <si>
    <r>
      <t xml:space="preserve">予定人員 </t>
    </r>
    <r>
      <rPr>
        <vertAlign val="superscript"/>
        <sz val="9"/>
        <color theme="1" tint="0.34998626667073579"/>
        <rFont val="ＭＳ ゴシック"/>
        <family val="3"/>
        <charset val="128"/>
      </rPr>
      <t>※</t>
    </r>
    <rPh sb="0" eb="2">
      <t>ヨテイ</t>
    </rPh>
    <rPh sb="2" eb="4">
      <t>ジンイン</t>
    </rPh>
    <phoneticPr fontId="1"/>
  </si>
  <si>
    <t>金額</t>
    <rPh sb="0" eb="2">
      <t>キンガク</t>
    </rPh>
    <phoneticPr fontId="1"/>
  </si>
  <si>
    <t>(うち消費税)</t>
    <rPh sb="3" eb="6">
      <t>ショウヒゼイ</t>
    </rPh>
    <phoneticPr fontId="1"/>
  </si>
  <si>
    <t>～</t>
    <phoneticPr fontId="1"/>
  </si>
  <si>
    <t>太枠内を記入(※は記入必須項目です)</t>
    <rPh sb="0" eb="3">
      <t>フトワクナイ</t>
    </rPh>
    <rPh sb="4" eb="6">
      <t>キニュウ</t>
    </rPh>
    <rPh sb="11" eb="13">
      <t>ヒッス</t>
    </rPh>
    <rPh sb="13" eb="15">
      <t>コウモク</t>
    </rPh>
    <phoneticPr fontId="1"/>
  </si>
  <si>
    <t>室　料　計</t>
    <phoneticPr fontId="1"/>
  </si>
  <si>
    <t>付帯設備計</t>
    <phoneticPr fontId="1"/>
  </si>
  <si>
    <t>合計</t>
    <phoneticPr fontId="1"/>
  </si>
  <si>
    <r>
      <t xml:space="preserve">案内表示 </t>
    </r>
    <r>
      <rPr>
        <vertAlign val="superscript"/>
        <sz val="9"/>
        <color theme="1" tint="0.34998626667073579"/>
        <rFont val="ＭＳ ゴシック"/>
        <family val="3"/>
        <charset val="128"/>
      </rPr>
      <t>※</t>
    </r>
    <phoneticPr fontId="1"/>
  </si>
  <si>
    <t>表 示 名</t>
    <rPh sb="0" eb="1">
      <t>オモテ</t>
    </rPh>
    <rPh sb="2" eb="3">
      <t>ジ</t>
    </rPh>
    <rPh sb="4" eb="5">
      <t>メイ</t>
    </rPh>
    <phoneticPr fontId="1"/>
  </si>
  <si>
    <t>開催時間</t>
    <phoneticPr fontId="1"/>
  </si>
  <si>
    <t>：</t>
    <phoneticPr fontId="1"/>
  </si>
  <si>
    <t>(24時間表示)</t>
    <phoneticPr fontId="1"/>
  </si>
  <si>
    <r>
      <t xml:space="preserve">請 求 書 </t>
    </r>
    <r>
      <rPr>
        <vertAlign val="superscript"/>
        <sz val="9"/>
        <color theme="1" tint="0.34998626667073579"/>
        <rFont val="ＭＳ ゴシック"/>
        <family val="3"/>
        <charset val="128"/>
      </rPr>
      <t>※</t>
    </r>
    <rPh sb="0" eb="1">
      <t>ショウ</t>
    </rPh>
    <rPh sb="2" eb="3">
      <t>モトム</t>
    </rPh>
    <rPh sb="4" eb="5">
      <t>ショ</t>
    </rPh>
    <phoneticPr fontId="1"/>
  </si>
  <si>
    <r>
      <t xml:space="preserve">申込書控 </t>
    </r>
    <r>
      <rPr>
        <vertAlign val="superscript"/>
        <sz val="9"/>
        <color theme="1" tint="0.34998626667073579"/>
        <rFont val="ＭＳ ゴシック"/>
        <family val="3"/>
        <charset val="128"/>
      </rPr>
      <t>※</t>
    </r>
    <rPh sb="0" eb="1">
      <t>サル</t>
    </rPh>
    <rPh sb="1" eb="2">
      <t>コ</t>
    </rPh>
    <rPh sb="2" eb="3">
      <t>ショ</t>
    </rPh>
    <rPh sb="3" eb="4">
      <t>ヒカ</t>
    </rPh>
    <phoneticPr fontId="1"/>
  </si>
  <si>
    <t>利用備品等</t>
    <rPh sb="0" eb="2">
      <t>リヨウ</t>
    </rPh>
    <rPh sb="2" eb="4">
      <t>ビヒン</t>
    </rPh>
    <rPh sb="4" eb="5">
      <t>トウ</t>
    </rPh>
    <phoneticPr fontId="1"/>
  </si>
  <si>
    <t>マイク</t>
    <phoneticPr fontId="1"/>
  </si>
  <si>
    <t>ホワイトボード</t>
    <phoneticPr fontId="1"/>
  </si>
  <si>
    <t>請求書等宛名</t>
    <rPh sb="0" eb="3">
      <t>セイキュウショ</t>
    </rPh>
    <rPh sb="3" eb="4">
      <t>ナド</t>
    </rPh>
    <rPh sb="4" eb="6">
      <t>アテナ</t>
    </rPh>
    <phoneticPr fontId="1"/>
  </si>
  <si>
    <t>スクリーン</t>
    <phoneticPr fontId="1"/>
  </si>
  <si>
    <t>電源ドラム</t>
    <phoneticPr fontId="1"/>
  </si>
  <si>
    <t>専 務 印</t>
    <rPh sb="0" eb="1">
      <t>セン</t>
    </rPh>
    <rPh sb="2" eb="3">
      <t>ツトム</t>
    </rPh>
    <rPh sb="4" eb="5">
      <t>イン</t>
    </rPh>
    <phoneticPr fontId="1"/>
  </si>
  <si>
    <t>課 長 印</t>
    <rPh sb="0" eb="1">
      <t>カ</t>
    </rPh>
    <rPh sb="2" eb="3">
      <t>チョウ</t>
    </rPh>
    <rPh sb="4" eb="5">
      <t>イン</t>
    </rPh>
    <phoneticPr fontId="1"/>
  </si>
  <si>
    <t>係　　印</t>
    <rPh sb="0" eb="1">
      <t>カカリ</t>
    </rPh>
    <rPh sb="3" eb="4">
      <t>イン</t>
    </rPh>
    <phoneticPr fontId="1"/>
  </si>
  <si>
    <t>管理室印</t>
    <rPh sb="0" eb="3">
      <t>カンリシツ</t>
    </rPh>
    <rPh sb="3" eb="4">
      <t>イン</t>
    </rPh>
    <phoneticPr fontId="1"/>
  </si>
  <si>
    <t>受付番号</t>
    <rPh sb="0" eb="2">
      <t>ウケツケ</t>
    </rPh>
    <rPh sb="2" eb="4">
      <t>バンゴウ</t>
    </rPh>
    <phoneticPr fontId="1"/>
  </si>
  <si>
    <t>使用承認印</t>
    <rPh sb="0" eb="5">
      <t>シヨウショウニンイン</t>
    </rPh>
    <phoneticPr fontId="1"/>
  </si>
  <si>
    <t>確　約　書</t>
    <rPh sb="0" eb="1">
      <t>カク</t>
    </rPh>
    <rPh sb="2" eb="3">
      <t>ヤク</t>
    </rPh>
    <rPh sb="4" eb="5">
      <t>ショ</t>
    </rPh>
    <phoneticPr fontId="1"/>
  </si>
  <si>
    <t>領収確認欄(現金・振込)</t>
    <rPh sb="0" eb="2">
      <t>リョウシュウ</t>
    </rPh>
    <rPh sb="2" eb="4">
      <t>カクニン</t>
    </rPh>
    <rPh sb="4" eb="5">
      <t>ラン</t>
    </rPh>
    <rPh sb="6" eb="8">
      <t>ゲンキン</t>
    </rPh>
    <rPh sb="9" eb="10">
      <t>シン</t>
    </rPh>
    <phoneticPr fontId="1"/>
  </si>
  <si>
    <t>領収確認者</t>
    <rPh sb="0" eb="2">
      <t>リョウシュウ</t>
    </rPh>
    <rPh sb="2" eb="4">
      <t>カクニン</t>
    </rPh>
    <rPh sb="4" eb="5">
      <t>シャ</t>
    </rPh>
    <phoneticPr fontId="1"/>
  </si>
  <si>
    <t>領収担当者</t>
    <rPh sb="0" eb="5">
      <t>リョウシュウタントウシャ</t>
    </rPh>
    <phoneticPr fontId="1"/>
  </si>
  <si>
    <t>〔備考〕</t>
    <rPh sb="1" eb="3">
      <t>ビコウ</t>
    </rPh>
    <phoneticPr fontId="1"/>
  </si>
  <si>
    <t>《注意事項》</t>
  </si>
  <si>
    <t>１．使用者は使用の承認目的以外に使用、又はその権利を譲渡、若しくは転貸してはならない。</t>
    <rPh sb="6" eb="8">
      <t>シヨウ</t>
    </rPh>
    <phoneticPr fontId="1"/>
  </si>
  <si>
    <t>２．この承認書の記載に変更が生じたときは、直ちにその旨を連絡すること。</t>
  </si>
  <si>
    <t>【連絡先】三条商工会議所　会館管理室　TEL 0256-32-1311</t>
    <phoneticPr fontId="1"/>
  </si>
  <si>
    <t>３．会館の使用が次の各号に該当すると認めたときは、その使用を停止する場合がある。</t>
    <phoneticPr fontId="1"/>
  </si>
  <si>
    <t>（「会館の管理及び運営に関する規程」第9条）</t>
    <phoneticPr fontId="1"/>
  </si>
  <si>
    <t>(１)公の秩序又は善良な風紀を乱す恐れがあるとき。</t>
    <phoneticPr fontId="1"/>
  </si>
  <si>
    <t>(２)危険物を使用するものであり、災害発生の恐れがあるとき。</t>
    <phoneticPr fontId="1"/>
  </si>
  <si>
    <t>(３)会議所の業務に支障をきたす恐れがあるとき。</t>
    <phoneticPr fontId="1"/>
  </si>
  <si>
    <t>(４)その他会館の管理運営上支障があるとき。</t>
    <phoneticPr fontId="1"/>
  </si>
  <si>
    <t>４．三条商工会議所の施設及び器具等を毀損又は滅失した時は、その損害を賠償しなければならない。</t>
    <phoneticPr fontId="1"/>
  </si>
  <si>
    <t>（「会館の管理及び運営に関する規程」第13条）</t>
    <phoneticPr fontId="1"/>
  </si>
  <si>
    <t>５．会場使用料は、使用日の7日前までに全額納付すること。</t>
    <phoneticPr fontId="1"/>
  </si>
  <si>
    <t>（「会館の管理及び運営に関する規程」第10条）</t>
  </si>
  <si>
    <t>６．既に納入した使用料は、使用者の都合により取消した場合、返還しない。</t>
    <phoneticPr fontId="1"/>
  </si>
  <si>
    <t>（「会館の管理及び運営に関する規程」第12条）</t>
    <phoneticPr fontId="1"/>
  </si>
  <si>
    <t>７．三条商工会議所の施設使用者は、次の事項を順守すること。</t>
  </si>
  <si>
    <t>(１)使用当日は、使用する部屋に入室する前に管理室へ報告しその指示に従う。</t>
  </si>
  <si>
    <t>(２)使用終了後、管理室へ連絡し係員の点検を受ける。</t>
  </si>
  <si>
    <t>(３)会場設営及び使用後の原状復帰は、使用者が行う。</t>
  </si>
  <si>
    <t>(４)使用時間を守る。（後始末の時間を含む）</t>
  </si>
  <si>
    <t>(５)許可を得ないで、火気の使用をしない。</t>
  </si>
  <si>
    <t>(６)許可を得ないで、ポスター等広告類を掲示しない。</t>
  </si>
  <si>
    <t>(７)大きな音を出したりして、他人に迷惑を掛けない。</t>
  </si>
  <si>
    <t>(８)決められた場所以外で、喫煙を行わない。</t>
  </si>
  <si>
    <t>(９)収容人員を超えて入館させない。</t>
  </si>
  <si>
    <t>(10)壁面・床・器具類等損傷しないよう注意する。</t>
  </si>
  <si>
    <t>(11)1階 ホールを使用し、会場設営を依頼する場合は、「会場設営依頼書」を添付すると共に、</t>
    <rPh sb="5" eb="6">
      <t>カイ</t>
    </rPh>
    <rPh sb="38" eb="39">
      <t>テン</t>
    </rPh>
    <phoneticPr fontId="1"/>
  </si>
  <si>
    <t>　　実費を負担しなければならない。</t>
    <rPh sb="2" eb="3">
      <t>ジツ</t>
    </rPh>
    <phoneticPr fontId="1"/>
  </si>
  <si>
    <t>８．三条商工会議所会館を利用するに当たり、広報・告知などで会場名称の記載や使用を希望する場</t>
    <rPh sb="44" eb="45">
      <t>バ</t>
    </rPh>
    <phoneticPr fontId="1"/>
  </si>
  <si>
    <t>　　合は、下記の名称を使用することとする。</t>
    <rPh sb="2" eb="3">
      <t>ゴウ</t>
    </rPh>
    <phoneticPr fontId="1"/>
  </si>
  <si>
    <t>　　下記以外の名称を使用した場合は、名称の変更を指示する場合がある。</t>
  </si>
  <si>
    <t>　　また、名称変更の指示に従わない場合、会場使用の許可を取り消す場合がある。</t>
  </si>
  <si>
    <t>【会場の名称】</t>
  </si>
  <si>
    <t>(正)</t>
    <rPh sb="1" eb="2">
      <t>セイ</t>
    </rPh>
    <phoneticPr fontId="1"/>
  </si>
  <si>
    <t>(誤)</t>
    <rPh sb="1" eb="2">
      <t>アヤマ</t>
    </rPh>
    <phoneticPr fontId="1"/>
  </si>
  <si>
    <t>三条商工会議所</t>
  </si>
  <si>
    <t>三条商工会議所 △階 □□室</t>
  </si>
  <si>
    <t>9:00-12:00</t>
  </si>
  <si>
    <t>１階第１・２・３ホール</t>
    <rPh sb="1" eb="2">
      <t>カイ</t>
    </rPh>
    <rPh sb="2" eb="3">
      <t>ダイ</t>
    </rPh>
    <phoneticPr fontId="1"/>
  </si>
  <si>
    <t>現金</t>
    <rPh sb="0" eb="2">
      <t>ゲンキン</t>
    </rPh>
    <phoneticPr fontId="1"/>
  </si>
  <si>
    <t>必要</t>
    <rPh sb="0" eb="2">
      <t>ヒツヨウ</t>
    </rPh>
    <phoneticPr fontId="1"/>
  </si>
  <si>
    <t>事前送付 ⇒ メール</t>
    <rPh sb="0" eb="4">
      <t>ジゼンソウフ</t>
    </rPh>
    <phoneticPr fontId="1"/>
  </si>
  <si>
    <t>受領済</t>
    <rPh sb="0" eb="2">
      <t>ジュリョウ</t>
    </rPh>
    <rPh sb="2" eb="3">
      <t>ズ</t>
    </rPh>
    <phoneticPr fontId="1"/>
  </si>
  <si>
    <t>会員</t>
    <rPh sb="0" eb="2">
      <t>カイイン</t>
    </rPh>
    <phoneticPr fontId="1"/>
  </si>
  <si>
    <t>あり</t>
    <phoneticPr fontId="1"/>
  </si>
  <si>
    <t>準備</t>
    <rPh sb="0" eb="1">
      <t>ジュン</t>
    </rPh>
    <rPh sb="1" eb="2">
      <t>ビ</t>
    </rPh>
    <phoneticPr fontId="1"/>
  </si>
  <si>
    <t>月</t>
    <rPh sb="0" eb="1">
      <t>ゲツ</t>
    </rPh>
    <phoneticPr fontId="1"/>
  </si>
  <si>
    <t>00</t>
    <phoneticPr fontId="1"/>
  </si>
  <si>
    <t>研修会・セミナー</t>
    <rPh sb="0" eb="3">
      <t>ケンシュウカイ</t>
    </rPh>
    <phoneticPr fontId="1"/>
  </si>
  <si>
    <t>１階第１ホール</t>
    <rPh sb="1" eb="2">
      <t>カイ</t>
    </rPh>
    <phoneticPr fontId="1"/>
  </si>
  <si>
    <t>振込</t>
    <rPh sb="0" eb="2">
      <t>フリコミ</t>
    </rPh>
    <phoneticPr fontId="1"/>
  </si>
  <si>
    <t>不要</t>
    <rPh sb="0" eb="2">
      <t>フヨウ</t>
    </rPh>
    <phoneticPr fontId="1"/>
  </si>
  <si>
    <t>当日渡し</t>
    <rPh sb="0" eb="3">
      <t>トウジツワタ</t>
    </rPh>
    <phoneticPr fontId="1"/>
  </si>
  <si>
    <t>依頼中</t>
    <rPh sb="0" eb="3">
      <t>イライチュウ</t>
    </rPh>
    <phoneticPr fontId="1"/>
  </si>
  <si>
    <t>なし</t>
    <phoneticPr fontId="1"/>
  </si>
  <si>
    <t>片付け</t>
    <rPh sb="0" eb="2">
      <t>カタヅ</t>
    </rPh>
    <phoneticPr fontId="1"/>
  </si>
  <si>
    <t>火</t>
    <rPh sb="0" eb="1">
      <t>ヒ</t>
    </rPh>
    <phoneticPr fontId="1"/>
  </si>
  <si>
    <t>05</t>
    <phoneticPr fontId="1"/>
  </si>
  <si>
    <t>会議</t>
    <rPh sb="0" eb="2">
      <t>カイギ</t>
    </rPh>
    <phoneticPr fontId="1"/>
  </si>
  <si>
    <t>１階１・２ホール</t>
    <rPh sb="1" eb="2">
      <t>カイ</t>
    </rPh>
    <phoneticPr fontId="1"/>
  </si>
  <si>
    <t>変更中</t>
    <rPh sb="0" eb="3">
      <t>ヘンコウチュウ</t>
    </rPh>
    <phoneticPr fontId="1"/>
  </si>
  <si>
    <t>関与団体</t>
    <rPh sb="0" eb="4">
      <t>カンヨダンタイ</t>
    </rPh>
    <phoneticPr fontId="1"/>
  </si>
  <si>
    <t>水</t>
  </si>
  <si>
    <t>10</t>
    <phoneticPr fontId="1"/>
  </si>
  <si>
    <t>展示会</t>
    <rPh sb="0" eb="3">
      <t>テンジカイ</t>
    </rPh>
    <phoneticPr fontId="1"/>
  </si>
  <si>
    <t>１階第２・３ホール</t>
    <rPh sb="1" eb="2">
      <t>カイ</t>
    </rPh>
    <phoneticPr fontId="1"/>
  </si>
  <si>
    <t>入力済</t>
    <rPh sb="0" eb="3">
      <t>ニュウリョクズ</t>
    </rPh>
    <phoneticPr fontId="1"/>
  </si>
  <si>
    <t>商工会議所</t>
    <rPh sb="0" eb="5">
      <t>ショウコウカイギショ</t>
    </rPh>
    <phoneticPr fontId="1"/>
  </si>
  <si>
    <t>木</t>
  </si>
  <si>
    <t>15</t>
    <phoneticPr fontId="1"/>
  </si>
  <si>
    <t>その他(詳細記載) →</t>
    <rPh sb="2" eb="3">
      <t>タ</t>
    </rPh>
    <rPh sb="4" eb="8">
      <t>ショウサイキサイ</t>
    </rPh>
    <phoneticPr fontId="1"/>
  </si>
  <si>
    <t>１階第３ホール</t>
    <rPh sb="1" eb="2">
      <t>カイ</t>
    </rPh>
    <phoneticPr fontId="1"/>
  </si>
  <si>
    <t>金</t>
  </si>
  <si>
    <t>20</t>
    <phoneticPr fontId="1"/>
  </si>
  <si>
    <t>４階第１・２・３研修室</t>
    <rPh sb="1" eb="2">
      <t>カイ</t>
    </rPh>
    <rPh sb="2" eb="3">
      <t>ダイ</t>
    </rPh>
    <rPh sb="8" eb="11">
      <t>ケンシュウシツ</t>
    </rPh>
    <phoneticPr fontId="1"/>
  </si>
  <si>
    <t>土</t>
  </si>
  <si>
    <t>25</t>
    <phoneticPr fontId="1"/>
  </si>
  <si>
    <t>４階第１研修室</t>
    <rPh sb="1" eb="2">
      <t>カイ</t>
    </rPh>
    <phoneticPr fontId="1"/>
  </si>
  <si>
    <t>日</t>
  </si>
  <si>
    <t>30</t>
    <phoneticPr fontId="1"/>
  </si>
  <si>
    <t>４階第１・２研修室</t>
    <rPh sb="1" eb="2">
      <t>カイ</t>
    </rPh>
    <phoneticPr fontId="1"/>
  </si>
  <si>
    <t>35</t>
    <phoneticPr fontId="1"/>
  </si>
  <si>
    <t>４階第２・３研修室</t>
    <rPh sb="1" eb="2">
      <t>カイ</t>
    </rPh>
    <phoneticPr fontId="1"/>
  </si>
  <si>
    <t>40</t>
    <phoneticPr fontId="1"/>
  </si>
  <si>
    <t>４階第３研修室</t>
    <rPh sb="1" eb="2">
      <t>カイ</t>
    </rPh>
    <phoneticPr fontId="1"/>
  </si>
  <si>
    <t>45</t>
    <phoneticPr fontId="1"/>
  </si>
  <si>
    <t>４階第１会議室</t>
    <rPh sb="1" eb="2">
      <t>カイ</t>
    </rPh>
    <phoneticPr fontId="1"/>
  </si>
  <si>
    <t>50</t>
    <phoneticPr fontId="1"/>
  </si>
  <si>
    <t>４階第２会議室</t>
    <rPh sb="1" eb="2">
      <t>カイ</t>
    </rPh>
    <phoneticPr fontId="1"/>
  </si>
  <si>
    <t>55</t>
    <phoneticPr fontId="1"/>
  </si>
  <si>
    <t>５階研修室</t>
    <rPh sb="1" eb="2">
      <t>カイ</t>
    </rPh>
    <phoneticPr fontId="1"/>
  </si>
  <si>
    <t>【付帯】プロジェクター</t>
    <rPh sb="1" eb="3">
      <t>フタイ</t>
    </rPh>
    <phoneticPr fontId="1"/>
  </si>
  <si>
    <t>特別大会議室=研修室</t>
    <rPh sb="0" eb="6">
      <t>トクベツダイカイギシツ</t>
    </rPh>
    <rPh sb="7" eb="10">
      <t>ケンシュウシツ</t>
    </rPh>
    <phoneticPr fontId="1"/>
  </si>
  <si>
    <t>↓消費税率</t>
    <rPh sb="1" eb="4">
      <t>ショウヒゼイ</t>
    </rPh>
    <rPh sb="4" eb="5">
      <t>リツ</t>
    </rPh>
    <phoneticPr fontId="1"/>
  </si>
  <si>
    <t>特別小会議室=「第2研修室」＋「第３研修室」</t>
    <rPh sb="0" eb="2">
      <t>トクベツ</t>
    </rPh>
    <rPh sb="2" eb="3">
      <t>ショウ</t>
    </rPh>
    <rPh sb="3" eb="6">
      <t>カイギシツ</t>
    </rPh>
    <rPh sb="8" eb="9">
      <t>ダイ</t>
    </rPh>
    <rPh sb="10" eb="13">
      <t>ケンシュウシツ</t>
    </rPh>
    <rPh sb="16" eb="17">
      <t>ダイ</t>
    </rPh>
    <rPh sb="18" eb="21">
      <t>ケンシュウシツ</t>
    </rPh>
    <phoneticPr fontId="1"/>
  </si>
  <si>
    <t>非会員（総額）</t>
    <rPh sb="0" eb="3">
      <t>ヒカイイン</t>
    </rPh>
    <rPh sb="4" eb="6">
      <t>ソウガク</t>
    </rPh>
    <phoneticPr fontId="5"/>
  </si>
  <si>
    <t>非会員（消費税）</t>
    <rPh sb="0" eb="3">
      <t>ヒカイイン</t>
    </rPh>
    <rPh sb="4" eb="7">
      <t>ショウヒゼイ</t>
    </rPh>
    <phoneticPr fontId="5"/>
  </si>
  <si>
    <t>１階第１・２・３ホール</t>
  </si>
  <si>
    <t>１階第１ホール</t>
  </si>
  <si>
    <t>１階１・２ホール</t>
  </si>
  <si>
    <t>１階第２・３ホール</t>
  </si>
  <si>
    <t>１階第３ホール</t>
  </si>
  <si>
    <t>４階第１・２・３研修室</t>
  </si>
  <si>
    <t>４階第１研修室</t>
  </si>
  <si>
    <t>４階第１・２研修室</t>
  </si>
  <si>
    <t>４階第２・３研修室</t>
  </si>
  <si>
    <t>４階第３研修室</t>
  </si>
  <si>
    <t>４階第１会議室</t>
  </si>
  <si>
    <t>４階第２会議室</t>
  </si>
  <si>
    <t>５階研修室</t>
  </si>
  <si>
    <t>【付帯】プロジェクター</t>
  </si>
  <si>
    <t>会員（総額）</t>
    <rPh sb="0" eb="2">
      <t>カイイン</t>
    </rPh>
    <rPh sb="3" eb="5">
      <t>ソウガク</t>
    </rPh>
    <phoneticPr fontId="5"/>
  </si>
  <si>
    <t>会員（消費税）</t>
    <rPh sb="0" eb="2">
      <t>カイイン</t>
    </rPh>
    <rPh sb="3" eb="6">
      <t>ショウヒゼイ</t>
    </rPh>
    <phoneticPr fontId="5"/>
  </si>
  <si>
    <t>関与団体</t>
    <rPh sb="0" eb="2">
      <t>カンヨ</t>
    </rPh>
    <rPh sb="2" eb="4">
      <t>ダンタイ</t>
    </rPh>
    <phoneticPr fontId="1"/>
  </si>
  <si>
    <t>関与団体（総額）</t>
    <rPh sb="0" eb="4">
      <t>カンヨダンタイ</t>
    </rPh>
    <rPh sb="5" eb="7">
      <t>ソウガク</t>
    </rPh>
    <phoneticPr fontId="1"/>
  </si>
  <si>
    <t>関与団体（消費税）</t>
    <rPh sb="0" eb="2">
      <t>カンヨ</t>
    </rPh>
    <rPh sb="2" eb="4">
      <t>ダンタイ</t>
    </rPh>
    <rPh sb="5" eb="8">
      <t>ショウヒゼイ</t>
    </rPh>
    <phoneticPr fontId="5"/>
  </si>
  <si>
    <r>
      <t xml:space="preserve">利用日 </t>
    </r>
    <r>
      <rPr>
        <vertAlign val="superscript"/>
        <sz val="9"/>
        <color theme="1" tint="0.34998626667073579"/>
        <rFont val="ＭＳ ゴシック"/>
        <family val="3"/>
        <charset val="128"/>
      </rPr>
      <t>※</t>
    </r>
    <rPh sb="0" eb="3">
      <t>リヨウビ</t>
    </rPh>
    <phoneticPr fontId="1"/>
  </si>
  <si>
    <r>
      <t xml:space="preserve">時間 </t>
    </r>
    <r>
      <rPr>
        <vertAlign val="superscript"/>
        <sz val="9"/>
        <color theme="1" tint="0.34998626667073579"/>
        <rFont val="ＭＳ ゴシック"/>
        <family val="3"/>
        <charset val="128"/>
      </rPr>
      <t>※</t>
    </r>
    <rPh sb="0" eb="2">
      <t>ジカン</t>
    </rPh>
    <phoneticPr fontId="1"/>
  </si>
  <si>
    <r>
      <t xml:space="preserve">場所/設備 </t>
    </r>
    <r>
      <rPr>
        <vertAlign val="superscript"/>
        <sz val="9"/>
        <color theme="1" tint="0.34998626667073579"/>
        <rFont val="ＭＳ ゴシック"/>
        <family val="3"/>
        <charset val="128"/>
      </rPr>
      <t>※</t>
    </r>
    <rPh sb="0" eb="2">
      <t>バショ</t>
    </rPh>
    <rPh sb="3" eb="5">
      <t>セツビ</t>
    </rPh>
    <phoneticPr fontId="1"/>
  </si>
  <si>
    <t>(連続利用日記載)</t>
    <phoneticPr fontId="1"/>
  </si>
  <si>
    <r>
      <t xml:space="preserve">申込責任者 </t>
    </r>
    <r>
      <rPr>
        <vertAlign val="superscript"/>
        <sz val="9"/>
        <color theme="1" tint="0.34998626667073579"/>
        <rFont val="ＭＳ ゴシック"/>
        <family val="3"/>
        <charset val="128"/>
      </rPr>
      <t>※</t>
    </r>
    <rPh sb="0" eb="2">
      <t>モウシコミ</t>
    </rPh>
    <rPh sb="2" eb="5">
      <t>セキニンシャ</t>
    </rPh>
    <phoneticPr fontId="1"/>
  </si>
  <si>
    <r>
      <t xml:space="preserve">事業所名・
団体名等 </t>
    </r>
    <r>
      <rPr>
        <vertAlign val="superscript"/>
        <sz val="9"/>
        <color theme="1" tint="0.34998626667073579"/>
        <rFont val="ＭＳ ゴシック"/>
        <family val="3"/>
        <charset val="128"/>
      </rPr>
      <t>※</t>
    </r>
    <rPh sb="0" eb="4">
      <t>ジギョウショメイ</t>
    </rPh>
    <rPh sb="6" eb="7">
      <t>ダン</t>
    </rPh>
    <rPh sb="7" eb="8">
      <t>カラダ</t>
    </rPh>
    <rPh sb="8" eb="9">
      <t>メイ</t>
    </rPh>
    <rPh sb="9" eb="10">
      <t>トウ</t>
    </rPh>
    <phoneticPr fontId="1"/>
  </si>
  <si>
    <r>
      <t xml:space="preserve">住　　所 </t>
    </r>
    <r>
      <rPr>
        <vertAlign val="superscript"/>
        <sz val="9"/>
        <color theme="1" tint="0.34998626667073579"/>
        <rFont val="ＭＳ ゴシック"/>
        <family val="3"/>
        <charset val="128"/>
      </rPr>
      <t>※</t>
    </r>
    <rPh sb="0" eb="1">
      <t>ジュウ</t>
    </rPh>
    <rPh sb="3" eb="4">
      <t>ショ</t>
    </rPh>
    <phoneticPr fontId="1"/>
  </si>
  <si>
    <r>
      <t xml:space="preserve">代表者名 </t>
    </r>
    <r>
      <rPr>
        <vertAlign val="superscript"/>
        <sz val="9"/>
        <color theme="1" tint="0.34998626667073579"/>
        <rFont val="ＭＳ ゴシック"/>
        <family val="3"/>
        <charset val="128"/>
      </rPr>
      <t>※</t>
    </r>
    <rPh sb="0" eb="3">
      <t>ダイヒョウシャ</t>
    </rPh>
    <rPh sb="3" eb="4">
      <t>メイ</t>
    </rPh>
    <phoneticPr fontId="1"/>
  </si>
  <si>
    <r>
      <t xml:space="preserve">Ｔ Ｅ Ｌ </t>
    </r>
    <r>
      <rPr>
        <vertAlign val="superscript"/>
        <sz val="9"/>
        <color theme="1" tint="0.34998626667073579"/>
        <rFont val="ＭＳ ゴシック"/>
        <family val="3"/>
        <charset val="128"/>
      </rPr>
      <t>※</t>
    </r>
    <phoneticPr fontId="1"/>
  </si>
  <si>
    <r>
      <t xml:space="preserve">支払方法 </t>
    </r>
    <r>
      <rPr>
        <vertAlign val="superscript"/>
        <sz val="9"/>
        <color theme="1" tint="0.34998626667073579"/>
        <rFont val="ＭＳ ゴシック"/>
        <family val="3"/>
        <charset val="128"/>
      </rPr>
      <t>※</t>
    </r>
    <r>
      <rPr>
        <sz val="9"/>
        <color theme="1" tint="0.34998626667073579"/>
        <rFont val="ＭＳ ゴシック"/>
        <family val="3"/>
        <charset val="128"/>
      </rPr>
      <t xml:space="preserve">
</t>
    </r>
    <r>
      <rPr>
        <sz val="6"/>
        <color theme="1" tint="0.34998626667073579"/>
        <rFont val="ＭＳ ゴシック"/>
        <family val="3"/>
        <charset val="128"/>
      </rPr>
      <t>使用7日前迄に納入</t>
    </r>
    <rPh sb="0" eb="2">
      <t>シハライ</t>
    </rPh>
    <rPh sb="2" eb="4">
      <t>ホウホウ</t>
    </rPh>
    <phoneticPr fontId="1"/>
  </si>
  <si>
    <r>
      <t xml:space="preserve">利用者区分 </t>
    </r>
    <r>
      <rPr>
        <vertAlign val="superscript"/>
        <sz val="9"/>
        <color theme="1" tint="0.34998626667073579"/>
        <rFont val="ＭＳ ゴシック"/>
        <family val="3"/>
        <charset val="128"/>
      </rPr>
      <t>※</t>
    </r>
    <r>
      <rPr>
        <sz val="9"/>
        <color theme="1" tint="0.34998626667073579"/>
        <rFont val="ＭＳ ゴシック"/>
        <family val="3"/>
        <charset val="128"/>
      </rPr>
      <t xml:space="preserve">
</t>
    </r>
    <r>
      <rPr>
        <sz val="7"/>
        <color rgb="FFFF0000"/>
        <rFont val="ＭＳ ゴシック"/>
        <family val="3"/>
        <charset val="128"/>
      </rPr>
      <t>（最初に入力）</t>
    </r>
    <rPh sb="0" eb="3">
      <t>リヨウシャ</t>
    </rPh>
    <rPh sb="3" eb="5">
      <t>クブン</t>
    </rPh>
    <rPh sb="9" eb="11">
      <t>サイショ</t>
    </rPh>
    <rPh sb="12" eb="14">
      <t>ニュウリョク</t>
    </rPh>
    <phoneticPr fontId="1"/>
  </si>
  <si>
    <t>13:00-17:00</t>
  </si>
  <si>
    <t>準備</t>
  </si>
  <si>
    <t>9:00-21:30</t>
  </si>
  <si>
    <t>13:00-21:30</t>
  </si>
  <si>
    <t>片付け</t>
  </si>
  <si>
    <t>955-0000</t>
    <phoneticPr fontId="1"/>
  </si>
  <si>
    <t>三条市○○1-2-3</t>
    <rPh sb="0" eb="3">
      <t>サンジョウシ</t>
    </rPh>
    <phoneticPr fontId="1"/>
  </si>
  <si>
    <t>○○太郎</t>
    <rPh sb="2" eb="4">
      <t>タロウ</t>
    </rPh>
    <phoneticPr fontId="1"/>
  </si>
  <si>
    <t>0256-●●-○○○○</t>
    <phoneticPr fontId="1"/>
  </si>
  <si>
    <t>○○＠○○．Co．jp</t>
    <phoneticPr fontId="1"/>
  </si>
  <si>
    <t>三条○○</t>
    <rPh sb="0" eb="2">
      <t>サンジョウ</t>
    </rPh>
    <phoneticPr fontId="1"/>
  </si>
  <si>
    <t>50名</t>
    <rPh sb="2" eb="3">
      <t>メイ</t>
    </rPh>
    <phoneticPr fontId="1"/>
  </si>
  <si>
    <t>あり</t>
  </si>
  <si>
    <t>00</t>
  </si>
  <si>
    <t>○○○(株)</t>
    <rPh sb="3" eb="6">
      <t>カブ</t>
    </rPh>
    <phoneticPr fontId="1"/>
  </si>
  <si>
    <t>○○○(株) 春季展示会</t>
    <rPh sb="3" eb="6">
      <t>カブ</t>
    </rPh>
    <rPh sb="7" eb="9">
      <t>シュンキ</t>
    </rPh>
    <rPh sb="9" eb="12">
      <t>テンジカイ</t>
    </rPh>
    <phoneticPr fontId="1"/>
  </si>
  <si>
    <t>曜日</t>
    <rPh sb="0" eb="2">
      <t>ヨウビ</t>
    </rPh>
    <phoneticPr fontId="1"/>
  </si>
  <si>
    <t>時間</t>
    <rPh sb="0" eb="2">
      <t>ジカン</t>
    </rPh>
    <phoneticPr fontId="1"/>
  </si>
  <si>
    <r>
      <t>三条商工会議所</t>
    </r>
    <r>
      <rPr>
        <u val="double"/>
        <sz val="10"/>
        <color theme="1" tint="0.34998626667073579"/>
        <rFont val="ＭＳ ゴシック"/>
        <family val="3"/>
        <charset val="128"/>
      </rPr>
      <t>会館</t>
    </r>
    <phoneticPr fontId="1"/>
  </si>
  <si>
    <r>
      <t>三条商工会議所</t>
    </r>
    <r>
      <rPr>
        <u val="double"/>
        <sz val="10"/>
        <color theme="1" tint="0.34998626667073579"/>
        <rFont val="ＭＳ ゴシック"/>
        <family val="3"/>
        <charset val="128"/>
      </rPr>
      <t>会館</t>
    </r>
    <r>
      <rPr>
        <sz val="10"/>
        <color theme="1" tint="0.34998626667073579"/>
        <rFont val="ＭＳ ゴシック"/>
        <family val="3"/>
        <charset val="128"/>
      </rPr>
      <t xml:space="preserve"> △階 □□室</t>
    </r>
    <phoneticPr fontId="1"/>
  </si>
  <si>
    <t>場所/設備</t>
    <rPh sb="0" eb="2">
      <t>バショ</t>
    </rPh>
    <rPh sb="3" eb="5">
      <t>セツビ</t>
    </rPh>
    <phoneticPr fontId="1"/>
  </si>
  <si>
    <t>案内表示</t>
    <rPh sb="0" eb="4">
      <t>アンナイヒョウジ</t>
    </rPh>
    <phoneticPr fontId="1"/>
  </si>
  <si>
    <t>準備/片付け</t>
    <rPh sb="0" eb="2">
      <t>ジュンビ</t>
    </rPh>
    <rPh sb="3" eb="5">
      <t>カタヅ</t>
    </rPh>
    <phoneticPr fontId="1"/>
  </si>
  <si>
    <t>開催時間</t>
    <rPh sb="0" eb="4">
      <t>カイサイジカン</t>
    </rPh>
    <phoneticPr fontId="1"/>
  </si>
  <si>
    <t>支払方法</t>
    <rPh sb="0" eb="4">
      <t>シハライホウホウ</t>
    </rPh>
    <phoneticPr fontId="1"/>
  </si>
  <si>
    <t>申込書控</t>
    <rPh sb="0" eb="4">
      <t>モウシコミショヒカ</t>
    </rPh>
    <phoneticPr fontId="1"/>
  </si>
  <si>
    <t>利用者区分</t>
    <rPh sb="0" eb="5">
      <t>リヨウシャクブン</t>
    </rPh>
    <phoneticPr fontId="1"/>
  </si>
  <si>
    <t>目的</t>
    <rPh sb="0" eb="2">
      <t>モクテキ</t>
    </rPh>
    <phoneticPr fontId="1"/>
  </si>
  <si>
    <t>マイク、電源ドラム</t>
    <rPh sb="4" eb="6">
      <t>デンゲン</t>
    </rPh>
    <phoneticPr fontId="1"/>
  </si>
  <si>
    <t>確約書</t>
    <rPh sb="0" eb="3">
      <t>カクヤクショ</t>
    </rPh>
    <phoneticPr fontId="1"/>
  </si>
  <si>
    <t>提出日記載</t>
    <rPh sb="0" eb="5">
      <t>テイシュツビキサイ</t>
    </rPh>
    <phoneticPr fontId="1"/>
  </si>
  <si>
    <t>特別大・小会議室</t>
    <rPh sb="0" eb="2">
      <t>トクベツ</t>
    </rPh>
    <rPh sb="2" eb="3">
      <t>ダイ</t>
    </rPh>
    <rPh sb="4" eb="5">
      <t>ショウ</t>
    </rPh>
    <rPh sb="5" eb="8">
      <t>カイギシツ</t>
    </rPh>
    <phoneticPr fontId="1"/>
  </si>
  <si>
    <t>特別大会議室</t>
    <rPh sb="0" eb="2">
      <t>トクベツ</t>
    </rPh>
    <rPh sb="2" eb="3">
      <t>ダイ</t>
    </rPh>
    <rPh sb="3" eb="6">
      <t>カイギシツ</t>
    </rPh>
    <phoneticPr fontId="1"/>
  </si>
  <si>
    <t>特別小会議室</t>
    <rPh sb="0" eb="2">
      <t>トクベツ</t>
    </rPh>
    <rPh sb="2" eb="3">
      <t>ショウ</t>
    </rPh>
    <rPh sb="3" eb="6">
      <t>カイギシツ</t>
    </rPh>
    <phoneticPr fontId="1"/>
  </si>
  <si>
    <t>外部用未登録</t>
    <rPh sb="0" eb="3">
      <t>ガイブヨウ</t>
    </rPh>
    <rPh sb="3" eb="6">
      <t>ミトウロク</t>
    </rPh>
    <phoneticPr fontId="1"/>
  </si>
  <si>
    <t>会場設営(料金別途)</t>
    <rPh sb="0" eb="4">
      <t>カイジョウセツエイ</t>
    </rPh>
    <rPh sb="5" eb="9">
      <t>リョウキンベット</t>
    </rPh>
    <phoneticPr fontId="1"/>
  </si>
  <si>
    <t>搬入口</t>
    <rPh sb="0" eb="3">
      <t>ハンニュウグチ</t>
    </rPh>
    <phoneticPr fontId="1"/>
  </si>
  <si>
    <t>特殊車両</t>
    <rPh sb="0" eb="4">
      <t>トクシュシャリョウ</t>
    </rPh>
    <phoneticPr fontId="1"/>
  </si>
  <si>
    <t>1階ホール利用者 ⇒</t>
    <rPh sb="1" eb="2">
      <t>カイ</t>
    </rPh>
    <rPh sb="5" eb="8">
      <t>リヨウシャ</t>
    </rPh>
    <phoneticPr fontId="1"/>
  </si>
  <si>
    <t>0台</t>
    <rPh sb="1" eb="2">
      <t>ダイ</t>
    </rPh>
    <phoneticPr fontId="1"/>
  </si>
  <si>
    <t>3台</t>
  </si>
  <si>
    <t>1台</t>
    <phoneticPr fontId="1"/>
  </si>
  <si>
    <t>2台</t>
    <rPh sb="1" eb="2">
      <t>ダイ</t>
    </rPh>
    <phoneticPr fontId="1"/>
  </si>
  <si>
    <t>4台</t>
    <rPh sb="1" eb="2">
      <t>ダイ</t>
    </rPh>
    <phoneticPr fontId="1"/>
  </si>
  <si>
    <t>未使用</t>
    <rPh sb="0" eb="3">
      <t>ミシヨウ</t>
    </rPh>
    <phoneticPr fontId="1"/>
  </si>
  <si>
    <t>使用</t>
    <rPh sb="0" eb="2">
      <t>シヨウ</t>
    </rPh>
    <phoneticPr fontId="1"/>
  </si>
  <si>
    <t>会場設営</t>
    <rPh sb="0" eb="4">
      <t>カイジョウセツエイ</t>
    </rPh>
    <phoneticPr fontId="1"/>
  </si>
  <si>
    <t>必要(振込)</t>
    <rPh sb="0" eb="2">
      <t>ヒツヨウ</t>
    </rPh>
    <rPh sb="3" eb="5">
      <t>フリコミ</t>
    </rPh>
    <phoneticPr fontId="1"/>
  </si>
  <si>
    <t>必要(現金)</t>
    <rPh sb="0" eb="2">
      <t>ヒツヨウ</t>
    </rPh>
    <rPh sb="3" eb="5">
      <t>ゲンキン</t>
    </rPh>
    <phoneticPr fontId="1"/>
  </si>
  <si>
    <t>請求書、スクリーン、搬入口</t>
    <rPh sb="0" eb="3">
      <t>セイキュウショ</t>
    </rPh>
    <rPh sb="10" eb="13">
      <t>ハンニュウグチ</t>
    </rPh>
    <phoneticPr fontId="1"/>
  </si>
  <si>
    <t>※利用者区分を最初に記入しないと金額が反映されません。</t>
    <rPh sb="1" eb="4">
      <t>リヨウシャ</t>
    </rPh>
    <rPh sb="4" eb="6">
      <t>クブン</t>
    </rPh>
    <rPh sb="7" eb="9">
      <t>サイショ</t>
    </rPh>
    <rPh sb="10" eb="12">
      <t>キニュウ</t>
    </rPh>
    <rPh sb="16" eb="18">
      <t>キンガク</t>
    </rPh>
    <rPh sb="19" eb="21">
      <t>ハンエイ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</si>
</sst>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 &quot;#,##0"/>
    <numFmt numFmtId="177" formatCode="#,##0.0;&quot;△ &quot;#,##0.0"/>
    <numFmt numFmtId="178" formatCode="#,##0;&quot;▲ &quot;#,##0"/>
    <numFmt numFmtId="179" formatCode="yyyy&quot;年&quot;m&quot;月&quot;d&quot;日&quot;;@"/>
  </numFmts>
  <fonts count="3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9"/>
      <color theme="1"/>
      <name val="HGSｺﾞｼｯｸE"/>
      <family val="3"/>
      <charset val="128"/>
    </font>
    <font>
      <sz val="10"/>
      <color theme="1"/>
      <name val="HGSｺﾞｼｯｸE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HGSｺﾞｼｯｸE"/>
      <family val="3"/>
      <charset val="128"/>
    </font>
    <font>
      <sz val="9"/>
      <color theme="0" tint="-0.249977111117893"/>
      <name val="ＭＳ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2"/>
      <color theme="1" tint="0.34998626667073579"/>
      <name val="HGSｺﾞｼｯｸE"/>
      <family val="3"/>
      <charset val="128"/>
    </font>
    <font>
      <sz val="6"/>
      <color theme="1" tint="0.34998626667073579"/>
      <name val="ＭＳ ゴシック"/>
      <family val="3"/>
      <charset val="128"/>
    </font>
    <font>
      <sz val="9"/>
      <color theme="1" tint="0.34998626667073579"/>
      <name val="ＭＳ ゴシック"/>
      <family val="3"/>
      <charset val="128"/>
    </font>
    <font>
      <sz val="10"/>
      <color theme="1" tint="0.34998626667073579"/>
      <name val="ＭＳ ゴシック"/>
      <family val="3"/>
      <charset val="128"/>
    </font>
    <font>
      <vertAlign val="superscript"/>
      <sz val="9"/>
      <color theme="1" tint="0.34998626667073579"/>
      <name val="ＭＳ ゴシック"/>
      <family val="3"/>
      <charset val="128"/>
    </font>
    <font>
      <sz val="8"/>
      <color theme="1" tint="0.34998626667073579"/>
      <name val="ＭＳ ゴシック"/>
      <family val="3"/>
      <charset val="128"/>
    </font>
    <font>
      <sz val="12"/>
      <color theme="1" tint="0.34998626667073579"/>
      <name val="ＭＳ ゴシック"/>
      <family val="3"/>
      <charset val="128"/>
    </font>
    <font>
      <sz val="11"/>
      <color theme="1" tint="0.34998626667073579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9"/>
      <color rgb="FF000000"/>
      <name val="HGSｺﾞｼｯｸE"/>
      <family val="3"/>
      <charset val="128"/>
    </font>
    <font>
      <sz val="14"/>
      <color theme="1" tint="0.34998626667073579"/>
      <name val="HGSｺﾞｼｯｸE"/>
      <family val="3"/>
      <charset val="128"/>
    </font>
    <font>
      <sz val="7"/>
      <color rgb="FFFF0000"/>
      <name val="ＭＳ ゴシック"/>
      <family val="3"/>
      <charset val="128"/>
    </font>
    <font>
      <b/>
      <sz val="9"/>
      <color rgb="FF00B0F0"/>
      <name val="ＭＳ ゴシック"/>
      <family val="3"/>
      <charset val="128"/>
    </font>
    <font>
      <b/>
      <u/>
      <sz val="11"/>
      <color rgb="FF00B0F0"/>
      <name val="ＭＳ Ｐゴシック"/>
      <family val="2"/>
      <charset val="128"/>
      <scheme val="minor"/>
    </font>
    <font>
      <b/>
      <sz val="10"/>
      <color rgb="FF00B0F0"/>
      <name val="ＭＳ ゴシック"/>
      <family val="3"/>
      <charset val="128"/>
    </font>
    <font>
      <b/>
      <sz val="9"/>
      <color theme="1" tint="0.34998626667073579"/>
      <name val="ＭＳ ゴシック"/>
      <family val="3"/>
      <charset val="128"/>
    </font>
    <font>
      <b/>
      <u/>
      <sz val="11"/>
      <color theme="1" tint="0.34998626667073579"/>
      <name val="ＭＳ Ｐゴシック"/>
      <family val="2"/>
      <charset val="128"/>
      <scheme val="minor"/>
    </font>
    <font>
      <b/>
      <sz val="10"/>
      <color theme="1" tint="0.34998626667073579"/>
      <name val="ＭＳ ゴシック"/>
      <family val="3"/>
      <charset val="128"/>
    </font>
    <font>
      <sz val="11"/>
      <color theme="1" tint="0.34998626667073579"/>
      <name val="ＭＳ Ｐゴシック"/>
      <family val="2"/>
      <charset val="128"/>
      <scheme val="minor"/>
    </font>
    <font>
      <u val="double"/>
      <sz val="10"/>
      <color theme="1" tint="0.34998626667073579"/>
      <name val="ＭＳ ゴシック"/>
      <family val="3"/>
      <charset val="128"/>
    </font>
    <font>
      <sz val="9"/>
      <color rgb="FF00B0F0"/>
      <name val="ＭＳ ゴシック"/>
      <family val="3"/>
      <charset val="128"/>
    </font>
    <font>
      <sz val="9"/>
      <color rgb="FFFF0000"/>
      <name val="ＭＳ 明朝"/>
      <family val="1"/>
      <charset val="128"/>
    </font>
    <font>
      <b/>
      <sz val="14"/>
      <color theme="1" tint="0.34998626667073579"/>
      <name val="ＭＳ ゴシック"/>
      <family val="3"/>
      <charset val="128"/>
    </font>
    <font>
      <sz val="9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ck">
        <color theme="1" tint="0.499984740745262"/>
      </left>
      <right/>
      <top/>
      <bottom/>
      <diagonal/>
    </border>
    <border>
      <left style="thick">
        <color theme="1" tint="0.499984740745262"/>
      </left>
      <right/>
      <top/>
      <bottom style="thick">
        <color theme="1" tint="0.499984740745262"/>
      </bottom>
      <diagonal/>
    </border>
    <border>
      <left/>
      <right/>
      <top/>
      <bottom style="thick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ck">
        <color theme="1" tint="0.499984740745262"/>
      </right>
      <top/>
      <bottom/>
      <diagonal/>
    </border>
    <border>
      <left style="thick">
        <color theme="1" tint="0.499984740745262"/>
      </left>
      <right/>
      <top style="thick">
        <color theme="1" tint="0.499984740745262"/>
      </top>
      <bottom style="thin">
        <color theme="1" tint="0.499984740745262"/>
      </bottom>
      <diagonal/>
    </border>
    <border>
      <left/>
      <right/>
      <top style="thick">
        <color theme="1" tint="0.499984740745262"/>
      </top>
      <bottom style="thin">
        <color theme="1" tint="0.499984740745262"/>
      </bottom>
      <diagonal/>
    </border>
    <border>
      <left/>
      <right style="thick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ck">
        <color theme="1" tint="0.499984740745262"/>
      </left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ck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hair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hair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double">
        <color theme="1" tint="0.499984740745262"/>
      </bottom>
      <diagonal/>
    </border>
    <border>
      <left/>
      <right/>
      <top/>
      <bottom style="dotted">
        <color theme="1" tint="0.499984740745262"/>
      </bottom>
      <diagonal/>
    </border>
    <border>
      <left/>
      <right/>
      <top style="dotted">
        <color theme="1" tint="0.499984740745262"/>
      </top>
      <bottom style="dotted">
        <color theme="1" tint="0.49998474074526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/>
      <right/>
      <top style="thick">
        <color theme="1" tint="0.499984740745262"/>
      </top>
      <bottom style="thick">
        <color theme="1" tint="0.499984740745262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/>
      <right/>
      <top/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  <border>
      <left style="thick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ck">
        <color theme="1" tint="0.499984740745262"/>
      </right>
      <top/>
      <bottom style="dotted">
        <color theme="1" tint="0.499984740745262"/>
      </bottom>
      <diagonal/>
    </border>
    <border>
      <left style="thick">
        <color theme="1" tint="0.499984740745262"/>
      </left>
      <right/>
      <top style="dotted">
        <color theme="1" tint="0.499984740745262"/>
      </top>
      <bottom style="dotted">
        <color theme="1" tint="0.499984740745262"/>
      </bottom>
      <diagonal/>
    </border>
    <border>
      <left/>
      <right style="thick">
        <color theme="1" tint="0.499984740745262"/>
      </right>
      <top style="dotted">
        <color theme="1" tint="0.499984740745262"/>
      </top>
      <bottom style="dotted">
        <color theme="1" tint="0.499984740745262"/>
      </bottom>
      <diagonal/>
    </border>
    <border>
      <left/>
      <right/>
      <top style="dotted">
        <color theme="1" tint="0.499984740745262"/>
      </top>
      <bottom style="thick">
        <color theme="1" tint="0.499984740745262"/>
      </bottom>
      <diagonal/>
    </border>
    <border>
      <left/>
      <right style="thick">
        <color theme="1" tint="0.499984740745262"/>
      </right>
      <top style="dotted">
        <color theme="1" tint="0.499984740745262"/>
      </top>
      <bottom style="thick">
        <color theme="1" tint="0.499984740745262"/>
      </bottom>
      <diagonal/>
    </border>
    <border>
      <left style="thick">
        <color theme="1" tint="0.499984740745262"/>
      </left>
      <right/>
      <top style="thin">
        <color theme="1" tint="0.499984740745262"/>
      </top>
      <bottom style="dotted">
        <color theme="1" tint="0.499984740745262"/>
      </bottom>
      <diagonal/>
    </border>
    <border>
      <left/>
      <right/>
      <top style="thin">
        <color theme="1" tint="0.499984740745262"/>
      </top>
      <bottom style="dotted">
        <color theme="1" tint="0.499984740745262"/>
      </bottom>
      <diagonal/>
    </border>
    <border>
      <left/>
      <right style="thick">
        <color theme="1" tint="0.499984740745262"/>
      </right>
      <top style="thin">
        <color theme="1" tint="0.499984740745262"/>
      </top>
      <bottom style="dotted">
        <color theme="1" tint="0.499984740745262"/>
      </bottom>
      <diagonal/>
    </border>
    <border>
      <left style="thick">
        <color theme="1" tint="0.499984740745262"/>
      </left>
      <right/>
      <top style="dotted">
        <color theme="1" tint="0.499984740745262"/>
      </top>
      <bottom style="thin">
        <color theme="1" tint="0.499984740745262"/>
      </bottom>
      <diagonal/>
    </border>
    <border>
      <left/>
      <right/>
      <top style="dotted">
        <color theme="1" tint="0.499984740745262"/>
      </top>
      <bottom style="thin">
        <color theme="1" tint="0.499984740745262"/>
      </bottom>
      <diagonal/>
    </border>
    <border>
      <left/>
      <right style="thick">
        <color theme="1" tint="0.499984740745262"/>
      </right>
      <top style="dotted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dotted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dotted">
        <color theme="1" tint="0.499984740745262"/>
      </bottom>
      <diagonal/>
    </border>
    <border>
      <left style="thin">
        <color theme="1" tint="0.499984740745262"/>
      </left>
      <right/>
      <top style="dotted">
        <color theme="1" tint="0.499984740745262"/>
      </top>
      <bottom style="dotted">
        <color theme="1" tint="0.499984740745262"/>
      </bottom>
      <diagonal/>
    </border>
    <border>
      <left/>
      <right style="thin">
        <color theme="1" tint="0.499984740745262"/>
      </right>
      <top style="dotted">
        <color theme="1" tint="0.499984740745262"/>
      </top>
      <bottom style="dotted">
        <color theme="1" tint="0.499984740745262"/>
      </bottom>
      <diagonal/>
    </border>
    <border>
      <left style="thin">
        <color theme="1" tint="0.499984740745262"/>
      </left>
      <right/>
      <top style="dotted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dotted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dotted">
        <color theme="1" tint="0.499984740745262"/>
      </bottom>
      <diagonal/>
    </border>
    <border>
      <left/>
      <right style="thin">
        <color theme="1" tint="0.499984740745262"/>
      </right>
      <top/>
      <bottom style="dotted">
        <color theme="1" tint="0.499984740745262"/>
      </bottom>
      <diagonal/>
    </border>
    <border>
      <left style="thin">
        <color theme="1" tint="0.499984740745262"/>
      </left>
      <right/>
      <top style="dotted">
        <color theme="1" tint="0.499984740745262"/>
      </top>
      <bottom style="thick">
        <color theme="1" tint="0.499984740745262"/>
      </bottom>
      <diagonal/>
    </border>
    <border>
      <left/>
      <right style="thin">
        <color theme="1" tint="0.499984740745262"/>
      </right>
      <top style="dotted">
        <color theme="1" tint="0.499984740745262"/>
      </top>
      <bottom style="thick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 style="thin">
        <color theme="1" tint="0.499984740745262"/>
      </top>
      <bottom style="dotted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dotted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 style="dotted">
        <color theme="1" tint="0.499984740745262"/>
      </top>
      <bottom style="dotted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dotted">
        <color theme="1" tint="0.499984740745262"/>
      </top>
      <bottom style="dotted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 style="dotted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dotted">
        <color theme="1" tint="0.499984740745262"/>
      </top>
      <bottom style="thin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ck">
        <color theme="1" tint="0.499984740745262"/>
      </top>
      <bottom style="thick">
        <color theme="1" tint="0.499984740745262"/>
      </bottom>
      <diagonal/>
    </border>
    <border>
      <left/>
      <right style="hair">
        <color indexed="64"/>
      </right>
      <top style="thick">
        <color theme="1" tint="0.499984740745262"/>
      </top>
      <bottom style="thick">
        <color theme="1" tint="0.499984740745262"/>
      </bottom>
      <diagonal/>
    </border>
    <border>
      <left style="hair">
        <color indexed="64"/>
      </left>
      <right/>
      <top style="thick">
        <color theme="1" tint="0.499984740745262"/>
      </top>
      <bottom style="thick">
        <color theme="1" tint="0.499984740745262"/>
      </bottom>
      <diagonal/>
    </border>
    <border>
      <left/>
      <right style="thick">
        <color theme="1" tint="0.499984740745262"/>
      </right>
      <top style="thick">
        <color theme="1" tint="0.499984740745262"/>
      </top>
      <bottom style="thick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 style="thick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ck">
        <color theme="1" tint="0.499984740745262"/>
      </top>
      <bottom style="thin">
        <color theme="1" tint="0.499984740745262"/>
      </bottom>
      <diagonal/>
    </border>
    <border>
      <left style="dotted">
        <color theme="1" tint="0.499984740745262"/>
      </left>
      <right/>
      <top style="thick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ck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 style="thick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 style="thin">
        <color theme="1" tint="0.499984740745262"/>
      </top>
      <bottom style="thick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ck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 style="thin">
        <color theme="1" tint="0.499984740745262"/>
      </top>
      <bottom style="thick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ck">
        <color theme="1" tint="0.499984740745262"/>
      </bottom>
      <diagonal/>
    </border>
    <border>
      <left style="dotted">
        <color theme="1" tint="0.499984740745262"/>
      </left>
      <right style="thin">
        <color theme="1" tint="0.499984740745262"/>
      </right>
      <top style="thick">
        <color theme="1" tint="0.499984740745262"/>
      </top>
      <bottom style="thin">
        <color theme="1" tint="0.499984740745262"/>
      </bottom>
      <diagonal/>
    </border>
    <border>
      <left style="dotted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dotted">
        <color theme="1" tint="0.499984740745262"/>
      </left>
      <right style="thin">
        <color theme="1" tint="0.499984740745262"/>
      </right>
      <top style="thin">
        <color theme="1" tint="0.499984740745262"/>
      </top>
      <bottom style="thick">
        <color theme="1" tint="0.499984740745262"/>
      </bottom>
      <diagonal/>
    </border>
    <border>
      <left style="dotted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ck">
        <color theme="1" tint="0.499984740745262"/>
      </bottom>
      <diagonal/>
    </border>
    <border>
      <left/>
      <right style="thick">
        <color theme="1" tint="0.499984740745262"/>
      </right>
      <top style="thin">
        <color theme="1" tint="0.499984740745262"/>
      </top>
      <bottom style="thick">
        <color theme="1" tint="0.499984740745262"/>
      </bottom>
      <diagonal/>
    </border>
    <border>
      <left/>
      <right style="dotted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ck">
        <color theme="1" tint="0.499984740745262"/>
      </top>
      <bottom style="mediumDashed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dotted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ck">
        <color theme="1" tint="0.499984740745262"/>
      </right>
      <top style="thin">
        <color theme="1" tint="0.499984740745262"/>
      </top>
      <bottom/>
      <diagonal/>
    </border>
    <border>
      <left style="thick">
        <color theme="1" tint="0.499984740745262"/>
      </left>
      <right/>
      <top style="thin">
        <color theme="1" tint="0.499984740745262"/>
      </top>
      <bottom style="thick">
        <color theme="1" tint="0.499984740745262"/>
      </bottom>
      <diagonal/>
    </border>
    <border>
      <left style="dotted">
        <color theme="1" tint="0.499984740745262"/>
      </left>
      <right/>
      <top style="thin">
        <color theme="1" tint="0.499984740745262"/>
      </top>
      <bottom style="thick">
        <color theme="1" tint="0.499984740745262"/>
      </bottom>
      <diagonal/>
    </border>
    <border>
      <left/>
      <right style="dotted">
        <color theme="1" tint="0.499984740745262"/>
      </right>
      <top style="thin">
        <color theme="1" tint="0.499984740745262"/>
      </top>
      <bottom style="thick">
        <color theme="1" tint="0.499984740745262"/>
      </bottom>
      <diagonal/>
    </border>
  </borders>
  <cellStyleXfs count="3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</cellStyleXfs>
  <cellXfs count="321">
    <xf numFmtId="0" fontId="0" fillId="0" borderId="0" xfId="0">
      <alignment vertical="center"/>
    </xf>
    <xf numFmtId="177" fontId="4" fillId="0" borderId="3" xfId="0" applyNumberFormat="1" applyFont="1" applyBorder="1" applyAlignment="1">
      <alignment horizontal="center" vertical="center" shrinkToFit="1"/>
    </xf>
    <xf numFmtId="176" fontId="4" fillId="0" borderId="3" xfId="0" applyNumberFormat="1" applyFont="1" applyBorder="1" applyAlignment="1">
      <alignment horizontal="center" vertical="center" shrinkToFit="1"/>
    </xf>
    <xf numFmtId="3" fontId="4" fillId="0" borderId="10" xfId="0" applyNumberFormat="1" applyFont="1" applyBorder="1" applyAlignment="1">
      <alignment horizontal="right" vertical="center"/>
    </xf>
    <xf numFmtId="3" fontId="4" fillId="0" borderId="8" xfId="0" applyNumberFormat="1" applyFont="1" applyBorder="1" applyAlignment="1">
      <alignment horizontal="right" vertical="center"/>
    </xf>
    <xf numFmtId="3" fontId="4" fillId="0" borderId="11" xfId="0" applyNumberFormat="1" applyFont="1" applyBorder="1" applyAlignment="1">
      <alignment horizontal="right" vertical="center"/>
    </xf>
    <xf numFmtId="176" fontId="4" fillId="0" borderId="4" xfId="0" applyNumberFormat="1" applyFont="1" applyBorder="1">
      <alignment vertical="center"/>
    </xf>
    <xf numFmtId="3" fontId="4" fillId="0" borderId="9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2" xfId="0" applyNumberFormat="1" applyFont="1" applyBorder="1">
      <alignment vertical="center"/>
    </xf>
    <xf numFmtId="176" fontId="4" fillId="0" borderId="2" xfId="0" applyNumberFormat="1" applyFont="1" applyBorder="1" applyAlignment="1">
      <alignment horizontal="left" vertical="center"/>
    </xf>
    <xf numFmtId="176" fontId="4" fillId="0" borderId="6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3" fontId="4" fillId="0" borderId="12" xfId="0" applyNumberFormat="1" applyFont="1" applyBorder="1" applyAlignment="1">
      <alignment horizontal="right" vertical="center"/>
    </xf>
    <xf numFmtId="0" fontId="6" fillId="0" borderId="0" xfId="0" applyFont="1">
      <alignment vertical="center"/>
    </xf>
    <xf numFmtId="0" fontId="3" fillId="0" borderId="3" xfId="0" applyFont="1" applyBorder="1" applyAlignment="1">
      <alignment horizontal="left" vertical="center"/>
    </xf>
    <xf numFmtId="0" fontId="6" fillId="0" borderId="2" xfId="0" applyFont="1" applyBorder="1">
      <alignment vertical="center"/>
    </xf>
    <xf numFmtId="0" fontId="10" fillId="0" borderId="0" xfId="0" applyFont="1" applyAlignment="1">
      <alignment horizontal="left" vertical="center" shrinkToFit="1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 wrapText="1"/>
    </xf>
    <xf numFmtId="0" fontId="12" fillId="0" borderId="0" xfId="0" applyFont="1">
      <alignment vertical="center"/>
    </xf>
    <xf numFmtId="0" fontId="11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2" fillId="0" borderId="17" xfId="0" applyFont="1" applyBorder="1" applyAlignment="1">
      <alignment horizontal="center" vertical="center"/>
    </xf>
    <xf numFmtId="176" fontId="4" fillId="0" borderId="40" xfId="0" applyNumberFormat="1" applyFont="1" applyBorder="1" applyAlignment="1">
      <alignment horizontal="center" vertical="center" shrinkToFit="1"/>
    </xf>
    <xf numFmtId="176" fontId="4" fillId="0" borderId="41" xfId="0" applyNumberFormat="1" applyFont="1" applyBorder="1" applyAlignment="1">
      <alignment horizontal="center" vertical="center" shrinkToFit="1"/>
    </xf>
    <xf numFmtId="176" fontId="4" fillId="0" borderId="2" xfId="0" applyNumberFormat="1" applyFont="1" applyBorder="1" applyAlignment="1">
      <alignment horizontal="center" vertical="center" shrinkToFit="1"/>
    </xf>
    <xf numFmtId="176" fontId="4" fillId="0" borderId="42" xfId="0" applyNumberFormat="1" applyFont="1" applyBorder="1" applyAlignment="1">
      <alignment horizontal="center" vertical="center" shrinkToFit="1"/>
    </xf>
    <xf numFmtId="176" fontId="4" fillId="0" borderId="44" xfId="0" applyNumberFormat="1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Continuous" vertical="center"/>
    </xf>
    <xf numFmtId="0" fontId="3" fillId="0" borderId="45" xfId="0" applyFont="1" applyBorder="1" applyAlignment="1">
      <alignment horizontal="centerContinuous" vertical="center"/>
    </xf>
    <xf numFmtId="176" fontId="4" fillId="0" borderId="1" xfId="0" applyNumberFormat="1" applyFont="1" applyBorder="1" applyAlignment="1">
      <alignment horizontal="center" vertical="center" shrinkToFit="1"/>
    </xf>
    <xf numFmtId="176" fontId="4" fillId="0" borderId="43" xfId="0" applyNumberFormat="1" applyFont="1" applyBorder="1" applyAlignment="1">
      <alignment horizontal="center" vertical="center" shrinkToFit="1"/>
    </xf>
    <xf numFmtId="176" fontId="4" fillId="0" borderId="4" xfId="0" applyNumberFormat="1" applyFont="1" applyBorder="1" applyAlignment="1">
      <alignment horizontal="center" vertical="center" shrinkToFit="1"/>
    </xf>
    <xf numFmtId="176" fontId="4" fillId="0" borderId="46" xfId="0" applyNumberFormat="1" applyFont="1" applyBorder="1" applyAlignment="1">
      <alignment horizontal="center" vertical="center" shrinkToFit="1"/>
    </xf>
    <xf numFmtId="176" fontId="4" fillId="0" borderId="47" xfId="0" applyNumberFormat="1" applyFont="1" applyBorder="1" applyAlignment="1">
      <alignment horizontal="center" vertical="center" shrinkToFit="1"/>
    </xf>
    <xf numFmtId="3" fontId="0" fillId="0" borderId="0" xfId="0" applyNumberFormat="1">
      <alignment vertical="center"/>
    </xf>
    <xf numFmtId="9" fontId="0" fillId="0" borderId="0" xfId="2" applyFont="1">
      <alignment vertical="center"/>
    </xf>
    <xf numFmtId="0" fontId="0" fillId="0" borderId="48" xfId="0" applyBorder="1" applyAlignment="1">
      <alignment horizontal="center" vertical="center"/>
    </xf>
    <xf numFmtId="9" fontId="0" fillId="0" borderId="49" xfId="2" applyFont="1" applyBorder="1" applyAlignment="1">
      <alignment horizontal="center" vertical="center"/>
    </xf>
    <xf numFmtId="0" fontId="3" fillId="0" borderId="44" xfId="0" applyFont="1" applyBorder="1" applyAlignment="1">
      <alignment horizontal="centerContinuous" vertical="center"/>
    </xf>
    <xf numFmtId="176" fontId="4" fillId="0" borderId="51" xfId="0" applyNumberFormat="1" applyFont="1" applyBorder="1" applyAlignment="1">
      <alignment horizontal="center" vertical="center" shrinkToFit="1"/>
    </xf>
    <xf numFmtId="176" fontId="4" fillId="0" borderId="40" xfId="0" applyNumberFormat="1" applyFont="1" applyBorder="1" applyAlignment="1">
      <alignment horizontal="center" vertical="center"/>
    </xf>
    <xf numFmtId="0" fontId="20" fillId="0" borderId="45" xfId="0" applyFont="1" applyBorder="1" applyAlignment="1">
      <alignment horizontal="centerContinuous" vertical="center"/>
    </xf>
    <xf numFmtId="0" fontId="0" fillId="0" borderId="0" xfId="0" quotePrefix="1">
      <alignment vertical="center"/>
    </xf>
    <xf numFmtId="0" fontId="9" fillId="0" borderId="0" xfId="0" applyFont="1">
      <alignment vertical="center"/>
    </xf>
    <xf numFmtId="0" fontId="11" fillId="0" borderId="102" xfId="0" applyFont="1" applyBorder="1" applyAlignment="1">
      <alignment horizontal="right" vertical="center"/>
    </xf>
    <xf numFmtId="0" fontId="11" fillId="0" borderId="50" xfId="0" applyFont="1" applyBorder="1">
      <alignment vertical="center"/>
    </xf>
    <xf numFmtId="0" fontId="11" fillId="0" borderId="106" xfId="0" applyFont="1" applyBorder="1">
      <alignment vertical="center"/>
    </xf>
    <xf numFmtId="0" fontId="14" fillId="0" borderId="106" xfId="0" applyFont="1" applyBorder="1" applyAlignment="1">
      <alignment horizontal="center" vertical="top"/>
    </xf>
    <xf numFmtId="0" fontId="10" fillId="0" borderId="106" xfId="0" applyFont="1" applyBorder="1" applyAlignment="1">
      <alignment horizontal="left" vertical="center" shrinkToFit="1"/>
    </xf>
    <xf numFmtId="0" fontId="25" fillId="0" borderId="102" xfId="0" applyFont="1" applyBorder="1" applyAlignment="1">
      <alignment horizontal="right" vertical="center"/>
    </xf>
    <xf numFmtId="0" fontId="25" fillId="0" borderId="17" xfId="0" applyFont="1" applyBorder="1" applyAlignment="1">
      <alignment horizontal="left" vertical="center"/>
    </xf>
    <xf numFmtId="0" fontId="25" fillId="0" borderId="17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>
      <alignment vertical="center"/>
    </xf>
    <xf numFmtId="176" fontId="19" fillId="0" borderId="0" xfId="0" applyNumberFormat="1" applyFont="1" applyAlignment="1">
      <alignment horizontal="center" vertical="center" shrinkToFit="1"/>
    </xf>
    <xf numFmtId="0" fontId="2" fillId="3" borderId="0" xfId="0" applyFont="1" applyFill="1" applyAlignment="1">
      <alignment horizontal="centerContinuous" vertical="center"/>
    </xf>
    <xf numFmtId="0" fontId="2" fillId="0" borderId="0" xfId="0" applyFont="1" applyAlignment="1">
      <alignment vertical="center" wrapText="1"/>
    </xf>
    <xf numFmtId="0" fontId="18" fillId="0" borderId="0" xfId="0" applyFont="1">
      <alignment vertical="center"/>
    </xf>
    <xf numFmtId="0" fontId="2" fillId="0" borderId="40" xfId="0" applyFont="1" applyBorder="1" applyAlignment="1">
      <alignment horizontal="center" vertical="center"/>
    </xf>
    <xf numFmtId="0" fontId="29" fillId="0" borderId="0" xfId="0" applyFont="1">
      <alignment vertical="center"/>
    </xf>
    <xf numFmtId="0" fontId="28" fillId="0" borderId="102" xfId="0" applyFont="1" applyBorder="1" applyAlignment="1">
      <alignment horizontal="right" vertical="center"/>
    </xf>
    <xf numFmtId="0" fontId="28" fillId="0" borderId="17" xfId="0" applyFont="1" applyBorder="1" applyAlignment="1">
      <alignment horizontal="left" vertical="center"/>
    </xf>
    <xf numFmtId="0" fontId="28" fillId="0" borderId="17" xfId="0" applyFont="1" applyBorder="1" applyAlignment="1">
      <alignment horizontal="right" vertical="center"/>
    </xf>
    <xf numFmtId="0" fontId="11" fillId="0" borderId="0" xfId="0" applyFont="1" applyAlignment="1"/>
    <xf numFmtId="0" fontId="12" fillId="0" borderId="0" xfId="0" applyFont="1" applyAlignment="1">
      <alignment horizontal="left" vertical="center" shrinkToFit="1"/>
    </xf>
    <xf numFmtId="0" fontId="12" fillId="0" borderId="16" xfId="0" applyFont="1" applyBorder="1">
      <alignment vertical="center"/>
    </xf>
    <xf numFmtId="0" fontId="12" fillId="0" borderId="17" xfId="0" applyFont="1" applyBorder="1">
      <alignment vertical="center"/>
    </xf>
    <xf numFmtId="0" fontId="2" fillId="0" borderId="0" xfId="0" applyFont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6" fillId="0" borderId="55" xfId="0" applyFont="1" applyBorder="1" applyAlignment="1">
      <alignment horizontal="center" vertical="center"/>
    </xf>
    <xf numFmtId="0" fontId="26" fillId="0" borderId="113" xfId="0" applyFont="1" applyBorder="1" applyAlignment="1">
      <alignment horizontal="center" vertical="center"/>
    </xf>
    <xf numFmtId="0" fontId="23" fillId="0" borderId="55" xfId="0" applyFont="1" applyBorder="1" applyAlignment="1">
      <alignment horizontal="center" vertical="center"/>
    </xf>
    <xf numFmtId="0" fontId="23" fillId="0" borderId="113" xfId="0" applyFont="1" applyBorder="1" applyAlignment="1">
      <alignment horizontal="center" vertical="center"/>
    </xf>
    <xf numFmtId="0" fontId="11" fillId="0" borderId="89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77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26" fillId="0" borderId="99" xfId="0" applyFont="1" applyBorder="1" applyAlignment="1">
      <alignment horizontal="center" vertical="center"/>
    </xf>
    <xf numFmtId="0" fontId="26" fillId="0" borderId="92" xfId="0" applyFont="1" applyBorder="1" applyAlignment="1">
      <alignment horizontal="center" vertical="center"/>
    </xf>
    <xf numFmtId="0" fontId="26" fillId="0" borderId="100" xfId="0" applyFont="1" applyBorder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0" fontId="11" fillId="0" borderId="92" xfId="0" applyFont="1" applyBorder="1" applyAlignment="1">
      <alignment horizontal="center" vertical="center"/>
    </xf>
    <xf numFmtId="0" fontId="11" fillId="0" borderId="112" xfId="0" applyFont="1" applyBorder="1" applyAlignment="1">
      <alignment horizontal="center" vertical="center"/>
    </xf>
    <xf numFmtId="0" fontId="11" fillId="0" borderId="108" xfId="0" applyFont="1" applyBorder="1" applyAlignment="1">
      <alignment horizontal="center" vertical="center"/>
    </xf>
    <xf numFmtId="0" fontId="11" fillId="0" borderId="112" xfId="0" applyFont="1" applyBorder="1" applyAlignment="1">
      <alignment horizontal="center" vertical="center" shrinkToFit="1"/>
    </xf>
    <xf numFmtId="0" fontId="11" fillId="0" borderId="108" xfId="0" applyFont="1" applyBorder="1" applyAlignment="1">
      <alignment horizontal="center" vertical="center" shrinkToFit="1"/>
    </xf>
    <xf numFmtId="3" fontId="26" fillId="0" borderId="38" xfId="0" applyNumberFormat="1" applyFont="1" applyBorder="1" applyAlignment="1">
      <alignment horizontal="center" vertical="center"/>
    </xf>
    <xf numFmtId="3" fontId="26" fillId="0" borderId="58" xfId="0" applyNumberFormat="1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26" fillId="0" borderId="71" xfId="0" applyFont="1" applyBorder="1" applyAlignment="1">
      <alignment horizontal="center" vertical="center"/>
    </xf>
    <xf numFmtId="0" fontId="26" fillId="0" borderId="72" xfId="0" applyFont="1" applyBorder="1" applyAlignment="1">
      <alignment horizontal="center" vertical="center"/>
    </xf>
    <xf numFmtId="3" fontId="26" fillId="0" borderId="65" xfId="0" applyNumberFormat="1" applyFont="1" applyBorder="1" applyAlignment="1">
      <alignment horizontal="center" vertical="center"/>
    </xf>
    <xf numFmtId="3" fontId="26" fillId="0" borderId="66" xfId="0" applyNumberFormat="1" applyFont="1" applyBorder="1" applyAlignment="1">
      <alignment horizontal="center" vertical="center"/>
    </xf>
    <xf numFmtId="0" fontId="26" fillId="0" borderId="71" xfId="0" applyFont="1" applyBorder="1" applyAlignment="1">
      <alignment horizontal="left" vertical="center"/>
    </xf>
    <xf numFmtId="0" fontId="26" fillId="0" borderId="65" xfId="0" applyFont="1" applyBorder="1" applyAlignment="1">
      <alignment horizontal="left" vertical="center"/>
    </xf>
    <xf numFmtId="0" fontId="26" fillId="0" borderId="72" xfId="0" applyFont="1" applyBorder="1" applyAlignment="1">
      <alignment horizontal="left" vertical="center"/>
    </xf>
    <xf numFmtId="0" fontId="26" fillId="0" borderId="67" xfId="0" applyFont="1" applyBorder="1" applyAlignment="1">
      <alignment horizontal="left" vertical="center"/>
    </xf>
    <xf numFmtId="0" fontId="26" fillId="0" borderId="62" xfId="0" applyFont="1" applyBorder="1" applyAlignment="1">
      <alignment horizontal="left" vertical="center"/>
    </xf>
    <xf numFmtId="0" fontId="26" fillId="0" borderId="68" xfId="0" applyFont="1" applyBorder="1" applyAlignment="1">
      <alignment horizontal="left" vertical="center"/>
    </xf>
    <xf numFmtId="0" fontId="26" fillId="0" borderId="69" xfId="0" applyFont="1" applyBorder="1" applyAlignment="1">
      <alignment horizontal="left" vertical="center"/>
    </xf>
    <xf numFmtId="0" fontId="26" fillId="0" borderId="38" xfId="0" applyFont="1" applyBorder="1" applyAlignment="1">
      <alignment horizontal="left" vertical="center"/>
    </xf>
    <xf numFmtId="0" fontId="26" fillId="0" borderId="70" xfId="0" applyFont="1" applyBorder="1" applyAlignment="1">
      <alignment horizontal="left" vertical="center"/>
    </xf>
    <xf numFmtId="3" fontId="26" fillId="0" borderId="37" xfId="0" applyNumberFormat="1" applyFont="1" applyBorder="1" applyAlignment="1">
      <alignment horizontal="center" vertical="center"/>
    </xf>
    <xf numFmtId="3" fontId="26" fillId="0" borderId="56" xfId="0" applyNumberFormat="1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31" fontId="26" fillId="0" borderId="54" xfId="0" applyNumberFormat="1" applyFont="1" applyBorder="1" applyAlignment="1">
      <alignment horizontal="center" vertical="center" shrinkToFit="1"/>
    </xf>
    <xf numFmtId="31" fontId="26" fillId="0" borderId="55" xfId="0" applyNumberFormat="1" applyFont="1" applyBorder="1" applyAlignment="1">
      <alignment horizontal="center" vertical="center" shrinkToFit="1"/>
    </xf>
    <xf numFmtId="31" fontId="26" fillId="0" borderId="13" xfId="0" applyNumberFormat="1" applyFont="1" applyBorder="1" applyAlignment="1">
      <alignment horizontal="center" vertical="center" shrinkToFit="1"/>
    </xf>
    <xf numFmtId="31" fontId="26" fillId="0" borderId="0" xfId="0" applyNumberFormat="1" applyFont="1" applyAlignment="1">
      <alignment horizontal="center" vertical="center" shrinkToFit="1"/>
    </xf>
    <xf numFmtId="31" fontId="26" fillId="0" borderId="55" xfId="0" applyNumberFormat="1" applyFont="1" applyBorder="1" applyAlignment="1">
      <alignment horizontal="center" vertical="center"/>
    </xf>
    <xf numFmtId="31" fontId="26" fillId="0" borderId="0" xfId="0" applyNumberFormat="1" applyFont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178" fontId="28" fillId="0" borderId="78" xfId="0" applyNumberFormat="1" applyFont="1" applyBorder="1" applyAlignment="1">
      <alignment horizontal="right" vertical="center"/>
    </xf>
    <xf numFmtId="178" fontId="28" fillId="0" borderId="79" xfId="0" applyNumberFormat="1" applyFont="1" applyBorder="1" applyAlignment="1">
      <alignment horizontal="right" vertical="center"/>
    </xf>
    <xf numFmtId="3" fontId="26" fillId="0" borderId="62" xfId="0" applyNumberFormat="1" applyFont="1" applyBorder="1" applyAlignment="1">
      <alignment horizontal="center" vertical="center"/>
    </xf>
    <xf numFmtId="3" fontId="26" fillId="0" borderId="63" xfId="0" applyNumberFormat="1" applyFont="1" applyBorder="1" applyAlignment="1">
      <alignment horizontal="center" vertical="center"/>
    </xf>
    <xf numFmtId="179" fontId="26" fillId="0" borderId="0" xfId="0" applyNumberFormat="1" applyFont="1" applyAlignment="1">
      <alignment horizontal="right" vertical="center"/>
    </xf>
    <xf numFmtId="0" fontId="11" fillId="0" borderId="89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left" vertical="center"/>
    </xf>
    <xf numFmtId="0" fontId="26" fillId="0" borderId="93" xfId="0" applyFont="1" applyBorder="1" applyAlignment="1">
      <alignment horizontal="center" vertical="center"/>
    </xf>
    <xf numFmtId="0" fontId="11" fillId="0" borderId="92" xfId="0" applyFont="1" applyBorder="1" applyAlignment="1">
      <alignment horizontal="center" vertical="center" wrapText="1"/>
    </xf>
    <xf numFmtId="0" fontId="26" fillId="0" borderId="99" xfId="0" applyFont="1" applyBorder="1" applyAlignment="1">
      <alignment horizontal="left" vertical="center"/>
    </xf>
    <xf numFmtId="0" fontId="26" fillId="0" borderId="92" xfId="0" applyFont="1" applyBorder="1" applyAlignment="1">
      <alignment horizontal="left" vertical="center"/>
    </xf>
    <xf numFmtId="0" fontId="26" fillId="0" borderId="21" xfId="0" applyFont="1" applyBorder="1" applyAlignment="1">
      <alignment horizontal="left" vertical="center"/>
    </xf>
    <xf numFmtId="0" fontId="26" fillId="0" borderId="100" xfId="0" applyFont="1" applyBorder="1" applyAlignment="1">
      <alignment horizontal="left" vertical="center"/>
    </xf>
    <xf numFmtId="0" fontId="26" fillId="0" borderId="26" xfId="0" applyFont="1" applyBorder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6" fillId="0" borderId="94" xfId="0" applyFont="1" applyBorder="1" applyAlignment="1">
      <alignment horizontal="left" vertical="center"/>
    </xf>
    <xf numFmtId="31" fontId="26" fillId="0" borderId="107" xfId="0" applyNumberFormat="1" applyFont="1" applyBorder="1" applyAlignment="1">
      <alignment horizontal="center" vertical="center"/>
    </xf>
    <xf numFmtId="31" fontId="26" fillId="0" borderId="27" xfId="0" applyNumberFormat="1" applyFont="1" applyBorder="1" applyAlignment="1">
      <alignment horizontal="center" vertical="center"/>
    </xf>
    <xf numFmtId="0" fontId="26" fillId="0" borderId="69" xfId="0" applyFont="1" applyBorder="1" applyAlignment="1">
      <alignment horizontal="center" vertical="center"/>
    </xf>
    <xf numFmtId="0" fontId="26" fillId="0" borderId="70" xfId="0" applyFont="1" applyBorder="1" applyAlignment="1">
      <alignment horizontal="center" vertical="center"/>
    </xf>
    <xf numFmtId="0" fontId="26" fillId="0" borderId="67" xfId="0" applyFont="1" applyBorder="1" applyAlignment="1">
      <alignment horizontal="center" vertical="center"/>
    </xf>
    <xf numFmtId="0" fontId="26" fillId="0" borderId="68" xfId="0" applyFont="1" applyBorder="1" applyAlignment="1">
      <alignment horizontal="center" vertical="center"/>
    </xf>
    <xf numFmtId="0" fontId="27" fillId="0" borderId="101" xfId="1" applyFont="1" applyBorder="1" applyAlignment="1">
      <alignment horizontal="left" vertical="center"/>
    </xf>
    <xf numFmtId="0" fontId="27" fillId="0" borderId="96" xfId="1" applyFont="1" applyBorder="1" applyAlignment="1">
      <alignment horizontal="left" vertical="center"/>
    </xf>
    <xf numFmtId="0" fontId="27" fillId="0" borderId="97" xfId="1" applyFont="1" applyBorder="1" applyAlignment="1">
      <alignment horizontal="left" vertical="center"/>
    </xf>
    <xf numFmtId="178" fontId="28" fillId="0" borderId="83" xfId="0" applyNumberFormat="1" applyFont="1" applyBorder="1" applyAlignment="1">
      <alignment horizontal="right" vertical="distributed"/>
    </xf>
    <xf numFmtId="178" fontId="28" fillId="0" borderId="81" xfId="0" applyNumberFormat="1" applyFont="1" applyBorder="1" applyAlignment="1">
      <alignment horizontal="right" vertical="distributed"/>
    </xf>
    <xf numFmtId="0" fontId="11" fillId="0" borderId="0" xfId="0" applyFont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178" fontId="28" fillId="0" borderId="82" xfId="0" applyNumberFormat="1" applyFont="1" applyBorder="1" applyAlignment="1">
      <alignment horizontal="right" vertical="center"/>
    </xf>
    <xf numFmtId="178" fontId="28" fillId="0" borderId="83" xfId="0" applyNumberFormat="1" applyFont="1" applyBorder="1" applyAlignment="1">
      <alignment horizontal="right" vertical="center"/>
    </xf>
    <xf numFmtId="178" fontId="28" fillId="0" borderId="80" xfId="0" applyNumberFormat="1" applyFont="1" applyBorder="1" applyAlignment="1">
      <alignment horizontal="right" vertical="center"/>
    </xf>
    <xf numFmtId="178" fontId="28" fillId="0" borderId="81" xfId="0" applyNumberFormat="1" applyFont="1" applyBorder="1" applyAlignment="1">
      <alignment horizontal="right" vertical="center"/>
    </xf>
    <xf numFmtId="178" fontId="28" fillId="0" borderId="79" xfId="0" applyNumberFormat="1" applyFont="1" applyBorder="1" applyAlignment="1">
      <alignment horizontal="right" vertical="distributed"/>
    </xf>
    <xf numFmtId="0" fontId="26" fillId="0" borderId="91" xfId="0" applyFont="1" applyBorder="1" applyAlignment="1">
      <alignment horizontal="center" vertical="distributed" wrapText="1"/>
    </xf>
    <xf numFmtId="0" fontId="26" fillId="0" borderId="20" xfId="0" applyFont="1" applyBorder="1" applyAlignment="1">
      <alignment horizontal="center" vertical="distributed" wrapText="1"/>
    </xf>
    <xf numFmtId="0" fontId="11" fillId="0" borderId="85" xfId="0" applyFont="1" applyBorder="1" applyAlignment="1">
      <alignment horizontal="center" vertical="center"/>
    </xf>
    <xf numFmtId="0" fontId="11" fillId="0" borderId="86" xfId="0" applyFont="1" applyBorder="1" applyAlignment="1">
      <alignment horizontal="center" vertical="center"/>
    </xf>
    <xf numFmtId="0" fontId="11" fillId="0" borderId="95" xfId="0" applyFont="1" applyBorder="1" applyAlignment="1">
      <alignment horizontal="center" vertical="center"/>
    </xf>
    <xf numFmtId="0" fontId="11" fillId="0" borderId="98" xfId="0" applyFont="1" applyBorder="1" applyAlignment="1">
      <alignment horizontal="center" vertical="center"/>
    </xf>
    <xf numFmtId="0" fontId="26" fillId="0" borderId="101" xfId="0" applyFont="1" applyBorder="1" applyAlignment="1">
      <alignment horizontal="left" vertical="center"/>
    </xf>
    <xf numFmtId="0" fontId="26" fillId="0" borderId="96" xfId="0" applyFont="1" applyBorder="1" applyAlignment="1">
      <alignment horizontal="left" vertical="center"/>
    </xf>
    <xf numFmtId="0" fontId="11" fillId="0" borderId="96" xfId="0" applyFont="1" applyBorder="1" applyAlignment="1">
      <alignment horizontal="center" vertical="center" shrinkToFit="1"/>
    </xf>
    <xf numFmtId="0" fontId="11" fillId="0" borderId="98" xfId="0" applyFont="1" applyBorder="1" applyAlignment="1">
      <alignment horizontal="center" vertical="center" shrinkToFit="1"/>
    </xf>
    <xf numFmtId="31" fontId="26" fillId="0" borderId="61" xfId="0" applyNumberFormat="1" applyFont="1" applyBorder="1" applyAlignment="1">
      <alignment horizontal="center" vertical="center" shrinkToFit="1"/>
    </xf>
    <xf numFmtId="31" fontId="26" fillId="0" borderId="62" xfId="0" applyNumberFormat="1" applyFont="1" applyBorder="1" applyAlignment="1">
      <alignment horizontal="center" vertical="center" shrinkToFit="1"/>
    </xf>
    <xf numFmtId="31" fontId="26" fillId="0" borderId="57" xfId="0" applyNumberFormat="1" applyFont="1" applyBorder="1" applyAlignment="1">
      <alignment horizontal="center" vertical="center" shrinkToFit="1"/>
    </xf>
    <xf numFmtId="31" fontId="26" fillId="0" borderId="38" xfId="0" applyNumberFormat="1" applyFont="1" applyBorder="1" applyAlignment="1">
      <alignment horizontal="center" vertical="center" shrinkToFit="1"/>
    </xf>
    <xf numFmtId="31" fontId="26" fillId="0" borderId="64" xfId="0" applyNumberFormat="1" applyFont="1" applyBorder="1" applyAlignment="1">
      <alignment horizontal="center" vertical="center" shrinkToFit="1"/>
    </xf>
    <xf numFmtId="31" fontId="26" fillId="0" borderId="65" xfId="0" applyNumberFormat="1" applyFont="1" applyBorder="1" applyAlignment="1">
      <alignment horizontal="center" vertical="center" shrinkToFit="1"/>
    </xf>
    <xf numFmtId="31" fontId="26" fillId="0" borderId="62" xfId="0" applyNumberFormat="1" applyFont="1" applyBorder="1" applyAlignment="1">
      <alignment horizontal="center" vertical="center"/>
    </xf>
    <xf numFmtId="31" fontId="26" fillId="0" borderId="38" xfId="0" applyNumberFormat="1" applyFont="1" applyBorder="1" applyAlignment="1">
      <alignment horizontal="center" vertical="center"/>
    </xf>
    <xf numFmtId="31" fontId="26" fillId="0" borderId="65" xfId="0" applyNumberFormat="1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distributed" wrapText="1"/>
    </xf>
    <xf numFmtId="0" fontId="11" fillId="0" borderId="27" xfId="0" applyFont="1" applyBorder="1" applyAlignment="1">
      <alignment horizontal="center" vertical="distributed" wrapText="1"/>
    </xf>
    <xf numFmtId="0" fontId="11" fillId="0" borderId="13" xfId="0" applyFont="1" applyBorder="1" applyAlignment="1">
      <alignment horizontal="center" vertical="distributed" wrapText="1"/>
    </xf>
    <xf numFmtId="0" fontId="11" fillId="0" borderId="0" xfId="0" applyFont="1" applyAlignment="1">
      <alignment horizontal="center" vertical="distributed" wrapText="1"/>
    </xf>
    <xf numFmtId="0" fontId="11" fillId="0" borderId="25" xfId="0" applyFont="1" applyBorder="1" applyAlignment="1">
      <alignment horizontal="center" vertical="distributed"/>
    </xf>
    <xf numFmtId="0" fontId="11" fillId="0" borderId="0" xfId="0" applyFont="1" applyAlignment="1">
      <alignment horizontal="center" vertical="distributed"/>
    </xf>
    <xf numFmtId="0" fontId="11" fillId="0" borderId="27" xfId="0" applyFont="1" applyBorder="1" applyAlignment="1">
      <alignment horizontal="center" vertical="distributed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26" fillId="0" borderId="87" xfId="0" applyFont="1" applyBorder="1" applyAlignment="1">
      <alignment horizontal="center" vertical="center"/>
    </xf>
    <xf numFmtId="0" fontId="26" fillId="0" borderId="8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distributed" wrapText="1"/>
    </xf>
    <xf numFmtId="0" fontId="11" fillId="0" borderId="90" xfId="0" applyFont="1" applyBorder="1" applyAlignment="1">
      <alignment horizontal="center" vertical="distributed" wrapText="1"/>
    </xf>
    <xf numFmtId="0" fontId="11" fillId="0" borderId="111" xfId="0" applyFont="1" applyBorder="1" applyAlignment="1">
      <alignment horizontal="center" vertical="center"/>
    </xf>
    <xf numFmtId="0" fontId="26" fillId="0" borderId="93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11" fillId="0" borderId="21" xfId="0" applyFont="1" applyBorder="1" applyAlignment="1">
      <alignment horizontal="left" vertical="center"/>
    </xf>
    <xf numFmtId="0" fontId="26" fillId="0" borderId="107" xfId="0" applyFont="1" applyBorder="1" applyAlignment="1">
      <alignment horizontal="center" vertical="center"/>
    </xf>
    <xf numFmtId="0" fontId="26" fillId="0" borderId="108" xfId="0" applyFont="1" applyBorder="1" applyAlignment="1">
      <alignment horizontal="center" vertical="center"/>
    </xf>
    <xf numFmtId="0" fontId="11" fillId="0" borderId="105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1" fillId="0" borderId="84" xfId="0" applyFont="1" applyBorder="1" applyAlignment="1">
      <alignment horizontal="center" vertical="center"/>
    </xf>
    <xf numFmtId="178" fontId="28" fillId="0" borderId="36" xfId="0" applyNumberFormat="1" applyFont="1" applyBorder="1" applyAlignment="1">
      <alignment horizontal="right" vertical="center"/>
    </xf>
    <xf numFmtId="178" fontId="28" fillId="2" borderId="26" xfId="0" applyNumberFormat="1" applyFont="1" applyFill="1" applyBorder="1" applyAlignment="1">
      <alignment horizontal="right" vertical="center"/>
    </xf>
    <xf numFmtId="178" fontId="28" fillId="0" borderId="30" xfId="0" applyNumberFormat="1" applyFont="1" applyBorder="1" applyAlignment="1">
      <alignment horizontal="right" vertical="center"/>
    </xf>
    <xf numFmtId="0" fontId="11" fillId="0" borderId="7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26" fillId="0" borderId="75" xfId="0" applyFont="1" applyBorder="1" applyAlignment="1">
      <alignment horizontal="center" vertical="center"/>
    </xf>
    <xf numFmtId="0" fontId="26" fillId="0" borderId="76" xfId="0" applyFont="1" applyBorder="1" applyAlignment="1">
      <alignment horizontal="center" vertical="center"/>
    </xf>
    <xf numFmtId="0" fontId="26" fillId="0" borderId="75" xfId="0" applyFont="1" applyBorder="1" applyAlignment="1">
      <alignment horizontal="left" vertical="center"/>
    </xf>
    <xf numFmtId="0" fontId="26" fillId="0" borderId="59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73" xfId="0" applyFont="1" applyBorder="1" applyAlignment="1">
      <alignment horizontal="center" vertical="center"/>
    </xf>
    <xf numFmtId="0" fontId="26" fillId="0" borderId="74" xfId="0" applyFont="1" applyBorder="1" applyAlignment="1">
      <alignment horizontal="center" vertical="center"/>
    </xf>
    <xf numFmtId="3" fontId="26" fillId="0" borderId="75" xfId="0" applyNumberFormat="1" applyFont="1" applyBorder="1" applyAlignment="1">
      <alignment horizontal="center" vertical="center"/>
    </xf>
    <xf numFmtId="3" fontId="26" fillId="0" borderId="60" xfId="0" applyNumberFormat="1" applyFont="1" applyBorder="1" applyAlignment="1">
      <alignment horizontal="center" vertical="center"/>
    </xf>
    <xf numFmtId="0" fontId="11" fillId="0" borderId="53" xfId="0" applyFont="1" applyBorder="1" applyAlignment="1">
      <alignment horizontal="left" vertical="center"/>
    </xf>
    <xf numFmtId="0" fontId="11" fillId="0" borderId="114" xfId="0" applyFont="1" applyBorder="1" applyAlignment="1">
      <alignment horizontal="center" vertical="center"/>
    </xf>
    <xf numFmtId="0" fontId="11" fillId="0" borderId="103" xfId="0" applyFont="1" applyBorder="1" applyAlignment="1">
      <alignment horizontal="center" vertical="center"/>
    </xf>
    <xf numFmtId="0" fontId="11" fillId="0" borderId="115" xfId="0" applyFont="1" applyBorder="1" applyAlignment="1">
      <alignment horizontal="center" vertical="center"/>
    </xf>
    <xf numFmtId="0" fontId="26" fillId="0" borderId="103" xfId="0" applyFont="1" applyBorder="1" applyAlignment="1">
      <alignment horizontal="center" vertical="center"/>
    </xf>
    <xf numFmtId="0" fontId="26" fillId="0" borderId="116" xfId="0" applyFont="1" applyBorder="1" applyAlignment="1">
      <alignment horizontal="center" vertical="center"/>
    </xf>
    <xf numFmtId="0" fontId="26" fillId="0" borderId="104" xfId="0" applyFont="1" applyBorder="1" applyAlignment="1">
      <alignment horizontal="center" vertical="center"/>
    </xf>
    <xf numFmtId="0" fontId="7" fillId="0" borderId="108" xfId="0" applyFont="1" applyBorder="1" applyAlignment="1">
      <alignment horizontal="center"/>
    </xf>
    <xf numFmtId="0" fontId="7" fillId="0" borderId="107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109" xfId="0" applyFont="1" applyBorder="1" applyAlignment="1">
      <alignment horizontal="center"/>
    </xf>
    <xf numFmtId="0" fontId="7" fillId="0" borderId="110" xfId="0" applyFont="1" applyBorder="1" applyAlignment="1">
      <alignment horizontal="center"/>
    </xf>
    <xf numFmtId="0" fontId="33" fillId="0" borderId="108" xfId="0" applyFont="1" applyBorder="1" applyAlignment="1">
      <alignment horizontal="center" vertical="center"/>
    </xf>
    <xf numFmtId="0" fontId="33" fillId="0" borderId="107" xfId="0" applyFont="1" applyBorder="1" applyAlignment="1">
      <alignment horizontal="center" vertical="center"/>
    </xf>
    <xf numFmtId="0" fontId="33" fillId="0" borderId="25" xfId="0" applyFont="1" applyBorder="1" applyAlignment="1">
      <alignment horizontal="center" vertical="center"/>
    </xf>
    <xf numFmtId="0" fontId="33" fillId="0" borderId="27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26" fillId="0" borderId="109" xfId="0" applyFont="1" applyBorder="1" applyAlignment="1">
      <alignment horizontal="center" vertical="center"/>
    </xf>
    <xf numFmtId="0" fontId="26" fillId="0" borderId="110" xfId="0" applyFont="1" applyBorder="1" applyAlignment="1">
      <alignment horizontal="center" vertical="center"/>
    </xf>
    <xf numFmtId="0" fontId="16" fillId="0" borderId="52" xfId="0" applyFont="1" applyBorder="1" applyAlignment="1">
      <alignment horizontal="left" vertical="top" shrinkToFit="1"/>
    </xf>
    <xf numFmtId="0" fontId="11" fillId="0" borderId="52" xfId="0" applyFont="1" applyBorder="1" applyAlignment="1">
      <alignment horizontal="left" vertical="center"/>
    </xf>
    <xf numFmtId="0" fontId="23" fillId="0" borderId="17" xfId="0" applyFont="1" applyBorder="1" applyAlignment="1">
      <alignment horizontal="left" vertical="center"/>
    </xf>
    <xf numFmtId="0" fontId="23" fillId="0" borderId="21" xfId="0" applyFont="1" applyBorder="1" applyAlignment="1">
      <alignment horizontal="left" vertical="center"/>
    </xf>
    <xf numFmtId="0" fontId="23" fillId="0" borderId="100" xfId="0" applyFont="1" applyBorder="1" applyAlignment="1">
      <alignment horizontal="left" vertical="center"/>
    </xf>
    <xf numFmtId="0" fontId="23" fillId="0" borderId="26" xfId="0" applyFont="1" applyBorder="1" applyAlignment="1">
      <alignment horizontal="left" vertical="center"/>
    </xf>
    <xf numFmtId="0" fontId="23" fillId="0" borderId="94" xfId="0" applyFont="1" applyBorder="1" applyAlignment="1">
      <alignment horizontal="left" vertical="center"/>
    </xf>
    <xf numFmtId="179" fontId="23" fillId="0" borderId="0" xfId="0" applyNumberFormat="1" applyFont="1" applyAlignment="1">
      <alignment horizontal="right" vertical="center"/>
    </xf>
    <xf numFmtId="0" fontId="23" fillId="0" borderId="99" xfId="0" applyFont="1" applyBorder="1" applyAlignment="1">
      <alignment horizontal="left" vertical="center"/>
    </xf>
    <xf numFmtId="0" fontId="23" fillId="0" borderId="92" xfId="0" applyFont="1" applyBorder="1" applyAlignment="1">
      <alignment horizontal="left" vertical="center"/>
    </xf>
    <xf numFmtId="0" fontId="23" fillId="0" borderId="99" xfId="0" applyFont="1" applyBorder="1" applyAlignment="1">
      <alignment horizontal="center" vertical="center"/>
    </xf>
    <xf numFmtId="0" fontId="23" fillId="0" borderId="93" xfId="0" applyFont="1" applyBorder="1" applyAlignment="1">
      <alignment horizontal="center" vertical="center"/>
    </xf>
    <xf numFmtId="0" fontId="23" fillId="0" borderId="101" xfId="0" applyFont="1" applyBorder="1" applyAlignment="1">
      <alignment horizontal="left" vertical="center"/>
    </xf>
    <xf numFmtId="0" fontId="23" fillId="0" borderId="96" xfId="0" applyFont="1" applyBorder="1" applyAlignment="1">
      <alignment horizontal="left" vertical="center"/>
    </xf>
    <xf numFmtId="0" fontId="24" fillId="0" borderId="101" xfId="1" applyFont="1" applyBorder="1" applyAlignment="1">
      <alignment horizontal="left" vertical="center"/>
    </xf>
    <xf numFmtId="0" fontId="24" fillId="0" borderId="96" xfId="1" applyFont="1" applyBorder="1" applyAlignment="1">
      <alignment horizontal="left" vertical="center"/>
    </xf>
    <xf numFmtId="0" fontId="24" fillId="0" borderId="97" xfId="1" applyFont="1" applyBorder="1" applyAlignment="1">
      <alignment horizontal="left" vertical="center"/>
    </xf>
    <xf numFmtId="0" fontId="23" fillId="0" borderId="91" xfId="0" applyFont="1" applyBorder="1" applyAlignment="1">
      <alignment horizontal="center" vertical="distributed" wrapText="1"/>
    </xf>
    <xf numFmtId="0" fontId="23" fillId="0" borderId="20" xfId="0" applyFont="1" applyBorder="1" applyAlignment="1">
      <alignment horizontal="center" vertical="distributed" wrapText="1"/>
    </xf>
    <xf numFmtId="0" fontId="23" fillId="0" borderId="87" xfId="0" applyFont="1" applyBorder="1" applyAlignment="1">
      <alignment horizontal="center" vertical="center"/>
    </xf>
    <xf numFmtId="0" fontId="23" fillId="0" borderId="88" xfId="0" applyFont="1" applyBorder="1" applyAlignment="1">
      <alignment horizontal="center" vertical="center"/>
    </xf>
    <xf numFmtId="31" fontId="23" fillId="0" borderId="61" xfId="0" applyNumberFormat="1" applyFont="1" applyBorder="1" applyAlignment="1">
      <alignment horizontal="center" vertical="center" shrinkToFit="1"/>
    </xf>
    <xf numFmtId="31" fontId="23" fillId="0" borderId="62" xfId="0" applyNumberFormat="1" applyFont="1" applyBorder="1" applyAlignment="1">
      <alignment horizontal="center" vertical="center" shrinkToFit="1"/>
    </xf>
    <xf numFmtId="31" fontId="23" fillId="0" borderId="57" xfId="0" applyNumberFormat="1" applyFont="1" applyBorder="1" applyAlignment="1">
      <alignment horizontal="center" vertical="center" shrinkToFit="1"/>
    </xf>
    <xf numFmtId="31" fontId="23" fillId="0" borderId="38" xfId="0" applyNumberFormat="1" applyFont="1" applyBorder="1" applyAlignment="1">
      <alignment horizontal="center" vertical="center" shrinkToFit="1"/>
    </xf>
    <xf numFmtId="31" fontId="23" fillId="0" borderId="64" xfId="0" applyNumberFormat="1" applyFont="1" applyBorder="1" applyAlignment="1">
      <alignment horizontal="center" vertical="center" shrinkToFit="1"/>
    </xf>
    <xf numFmtId="31" fontId="23" fillId="0" borderId="65" xfId="0" applyNumberFormat="1" applyFont="1" applyBorder="1" applyAlignment="1">
      <alignment horizontal="center" vertical="center" shrinkToFit="1"/>
    </xf>
    <xf numFmtId="31" fontId="23" fillId="0" borderId="62" xfId="0" applyNumberFormat="1" applyFont="1" applyBorder="1" applyAlignment="1">
      <alignment horizontal="center" vertical="center"/>
    </xf>
    <xf numFmtId="31" fontId="23" fillId="0" borderId="38" xfId="0" applyNumberFormat="1" applyFont="1" applyBorder="1" applyAlignment="1">
      <alignment horizontal="center" vertical="center"/>
    </xf>
    <xf numFmtId="31" fontId="23" fillId="0" borderId="65" xfId="0" applyNumberFormat="1" applyFont="1" applyBorder="1" applyAlignment="1">
      <alignment horizontal="center" vertical="center"/>
    </xf>
    <xf numFmtId="0" fontId="23" fillId="0" borderId="67" xfId="0" applyFont="1" applyBorder="1" applyAlignment="1">
      <alignment horizontal="center" vertical="center"/>
    </xf>
    <xf numFmtId="0" fontId="23" fillId="0" borderId="68" xfId="0" applyFont="1" applyBorder="1" applyAlignment="1">
      <alignment horizontal="center" vertical="center"/>
    </xf>
    <xf numFmtId="0" fontId="23" fillId="0" borderId="67" xfId="0" applyFont="1" applyBorder="1" applyAlignment="1">
      <alignment horizontal="left" vertical="center"/>
    </xf>
    <xf numFmtId="0" fontId="23" fillId="0" borderId="62" xfId="0" applyFont="1" applyBorder="1" applyAlignment="1">
      <alignment horizontal="left" vertical="center"/>
    </xf>
    <xf numFmtId="0" fontId="23" fillId="0" borderId="68" xfId="0" applyFont="1" applyBorder="1" applyAlignment="1">
      <alignment horizontal="left" vertical="center"/>
    </xf>
    <xf numFmtId="3" fontId="23" fillId="0" borderId="62" xfId="0" applyNumberFormat="1" applyFont="1" applyBorder="1" applyAlignment="1">
      <alignment horizontal="center" vertical="center"/>
    </xf>
    <xf numFmtId="3" fontId="23" fillId="0" borderId="63" xfId="0" applyNumberFormat="1" applyFont="1" applyBorder="1" applyAlignment="1">
      <alignment horizontal="center" vertical="center"/>
    </xf>
    <xf numFmtId="0" fontId="31" fillId="0" borderId="69" xfId="0" applyFont="1" applyBorder="1" applyAlignment="1">
      <alignment horizontal="center" vertical="center"/>
    </xf>
    <xf numFmtId="0" fontId="31" fillId="0" borderId="70" xfId="0" applyFont="1" applyBorder="1" applyAlignment="1">
      <alignment horizontal="center" vertical="center"/>
    </xf>
    <xf numFmtId="0" fontId="31" fillId="0" borderId="69" xfId="0" applyFont="1" applyBorder="1" applyAlignment="1">
      <alignment horizontal="left" vertical="center"/>
    </xf>
    <xf numFmtId="0" fontId="31" fillId="0" borderId="38" xfId="0" applyFont="1" applyBorder="1" applyAlignment="1">
      <alignment horizontal="left" vertical="center"/>
    </xf>
    <xf numFmtId="0" fontId="31" fillId="0" borderId="70" xfId="0" applyFont="1" applyBorder="1" applyAlignment="1">
      <alignment horizontal="left" vertical="center"/>
    </xf>
    <xf numFmtId="3" fontId="23" fillId="0" borderId="38" xfId="0" applyNumberFormat="1" applyFont="1" applyBorder="1" applyAlignment="1">
      <alignment horizontal="center" vertical="center"/>
    </xf>
    <xf numFmtId="3" fontId="23" fillId="0" borderId="58" xfId="0" applyNumberFormat="1" applyFont="1" applyBorder="1" applyAlignment="1">
      <alignment horizontal="center" vertical="center"/>
    </xf>
    <xf numFmtId="0" fontId="31" fillId="0" borderId="71" xfId="0" applyFont="1" applyBorder="1" applyAlignment="1">
      <alignment horizontal="center" vertical="center"/>
    </xf>
    <xf numFmtId="0" fontId="31" fillId="0" borderId="72" xfId="0" applyFont="1" applyBorder="1" applyAlignment="1">
      <alignment horizontal="center" vertical="center"/>
    </xf>
    <xf numFmtId="0" fontId="31" fillId="0" borderId="71" xfId="0" applyFont="1" applyBorder="1" applyAlignment="1">
      <alignment horizontal="left" vertical="center"/>
    </xf>
    <xf numFmtId="0" fontId="31" fillId="0" borderId="65" xfId="0" applyFont="1" applyBorder="1" applyAlignment="1">
      <alignment horizontal="left" vertical="center"/>
    </xf>
    <xf numFmtId="0" fontId="31" fillId="0" borderId="72" xfId="0" applyFont="1" applyBorder="1" applyAlignment="1">
      <alignment horizontal="left" vertical="center"/>
    </xf>
    <xf numFmtId="3" fontId="23" fillId="0" borderId="65" xfId="0" applyNumberFormat="1" applyFont="1" applyBorder="1" applyAlignment="1">
      <alignment horizontal="center" vertical="center"/>
    </xf>
    <xf numFmtId="3" fontId="23" fillId="0" borderId="66" xfId="0" applyNumberFormat="1" applyFont="1" applyBorder="1" applyAlignment="1">
      <alignment horizontal="center" vertical="center"/>
    </xf>
    <xf numFmtId="0" fontId="23" fillId="0" borderId="69" xfId="0" applyFont="1" applyBorder="1" applyAlignment="1">
      <alignment horizontal="center" vertical="center"/>
    </xf>
    <xf numFmtId="0" fontId="23" fillId="0" borderId="70" xfId="0" applyFont="1" applyBorder="1" applyAlignment="1">
      <alignment horizontal="center" vertical="center"/>
    </xf>
    <xf numFmtId="0" fontId="23" fillId="0" borderId="69" xfId="0" applyFont="1" applyBorder="1" applyAlignment="1">
      <alignment horizontal="left" vertical="center"/>
    </xf>
    <xf numFmtId="0" fontId="23" fillId="0" borderId="38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31" fontId="23" fillId="0" borderId="54" xfId="0" applyNumberFormat="1" applyFont="1" applyBorder="1" applyAlignment="1">
      <alignment horizontal="center" vertical="center" shrinkToFit="1"/>
    </xf>
    <xf numFmtId="31" fontId="23" fillId="0" borderId="55" xfId="0" applyNumberFormat="1" applyFont="1" applyBorder="1" applyAlignment="1">
      <alignment horizontal="center" vertical="center" shrinkToFit="1"/>
    </xf>
    <xf numFmtId="31" fontId="23" fillId="0" borderId="13" xfId="0" applyNumberFormat="1" applyFont="1" applyBorder="1" applyAlignment="1">
      <alignment horizontal="center" vertical="center" shrinkToFit="1"/>
    </xf>
    <xf numFmtId="31" fontId="23" fillId="0" borderId="0" xfId="0" applyNumberFormat="1" applyFont="1" applyAlignment="1">
      <alignment horizontal="center" vertical="center" shrinkToFit="1"/>
    </xf>
    <xf numFmtId="31" fontId="23" fillId="0" borderId="107" xfId="0" applyNumberFormat="1" applyFont="1" applyBorder="1" applyAlignment="1">
      <alignment horizontal="center" vertical="center"/>
    </xf>
    <xf numFmtId="31" fontId="23" fillId="0" borderId="27" xfId="0" applyNumberFormat="1" applyFont="1" applyBorder="1" applyAlignment="1">
      <alignment horizontal="center" vertical="center"/>
    </xf>
    <xf numFmtId="31" fontId="23" fillId="0" borderId="55" xfId="0" applyNumberFormat="1" applyFont="1" applyBorder="1" applyAlignment="1">
      <alignment horizontal="center" vertical="center"/>
    </xf>
    <xf numFmtId="31" fontId="23" fillId="0" borderId="0" xfId="0" applyNumberFormat="1" applyFont="1" applyAlignment="1">
      <alignment horizontal="center" vertical="center"/>
    </xf>
    <xf numFmtId="0" fontId="23" fillId="0" borderId="73" xfId="0" applyFont="1" applyBorder="1" applyAlignment="1">
      <alignment horizontal="center" vertical="center"/>
    </xf>
    <xf numFmtId="0" fontId="23" fillId="0" borderId="74" xfId="0" applyFont="1" applyBorder="1" applyAlignment="1">
      <alignment horizontal="center" vertical="center"/>
    </xf>
    <xf numFmtId="3" fontId="23" fillId="0" borderId="37" xfId="0" applyNumberFormat="1" applyFont="1" applyBorder="1" applyAlignment="1">
      <alignment horizontal="center" vertical="center"/>
    </xf>
    <xf numFmtId="3" fontId="23" fillId="0" borderId="56" xfId="0" applyNumberFormat="1" applyFont="1" applyBorder="1" applyAlignment="1">
      <alignment horizontal="center" vertical="center"/>
    </xf>
    <xf numFmtId="0" fontId="23" fillId="0" borderId="100" xfId="0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0" fontId="23" fillId="0" borderId="92" xfId="0" applyFont="1" applyBorder="1" applyAlignment="1">
      <alignment horizontal="center" vertical="center"/>
    </xf>
    <xf numFmtId="0" fontId="23" fillId="0" borderId="93" xfId="0" applyFont="1" applyBorder="1" applyAlignment="1">
      <alignment horizontal="left" vertical="center"/>
    </xf>
    <xf numFmtId="0" fontId="23" fillId="0" borderId="103" xfId="0" applyFont="1" applyBorder="1" applyAlignment="1">
      <alignment horizontal="center" vertical="center"/>
    </xf>
    <xf numFmtId="0" fontId="23" fillId="0" borderId="116" xfId="0" applyFont="1" applyBorder="1" applyAlignment="1">
      <alignment horizontal="center" vertical="center"/>
    </xf>
    <xf numFmtId="0" fontId="23" fillId="0" borderId="104" xfId="0" applyFont="1" applyBorder="1" applyAlignment="1">
      <alignment horizontal="center" vertical="center"/>
    </xf>
    <xf numFmtId="0" fontId="23" fillId="0" borderId="107" xfId="0" applyFont="1" applyBorder="1" applyAlignment="1">
      <alignment horizontal="center" vertical="center"/>
    </xf>
    <xf numFmtId="0" fontId="23" fillId="0" borderId="108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32" fillId="5" borderId="0" xfId="0" applyFont="1" applyFill="1" applyAlignment="1">
      <alignment horizontal="center" vertical="center"/>
    </xf>
    <xf numFmtId="0" fontId="34" fillId="0" borderId="0" xfId="0" applyFont="1">
      <alignment vertical="center"/>
    </xf>
  </cellXfs>
  <cellStyles count="3">
    <cellStyle name="パーセント" xfId="2" builtinId="5"/>
    <cellStyle name="ハイパーリンク" xfId="1" builtinId="8"/>
    <cellStyle name="標準" xfId="0" builtinId="0"/>
  </cellStyles>
  <dxfs count="92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HGSｺﾞｼｯｸE"/>
        <family val="3"/>
        <charset val="128"/>
        <scheme val="none"/>
      </font>
      <numFmt numFmtId="176" formatCode="#,##0;&quot;△ &quot;#,##0"/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HGSｺﾞｼｯｸE"/>
        <family val="3"/>
        <charset val="128"/>
        <scheme val="none"/>
      </font>
      <numFmt numFmtId="176" formatCode="#,##0;&quot;△ &quot;#,##0"/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HGSｺﾞｼｯｸE"/>
        <family val="3"/>
        <charset val="128"/>
        <scheme val="none"/>
      </font>
      <numFmt numFmtId="176" formatCode="#,##0;&quot;△ &quot;#,##0"/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HGSｺﾞｼｯｸE"/>
        <family val="3"/>
        <charset val="128"/>
        <scheme val="none"/>
      </font>
      <numFmt numFmtId="176" formatCode="#,##0;&quot;△ &quot;#,##0"/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HGSｺﾞｼｯｸE"/>
        <family val="3"/>
        <charset val="128"/>
        <scheme val="none"/>
      </font>
      <numFmt numFmtId="176" formatCode="#,##0;&quot;△ &quot;#,##0"/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HGSｺﾞｼｯｸE"/>
        <family val="3"/>
        <charset val="128"/>
        <scheme val="none"/>
      </font>
      <numFmt numFmtId="176" formatCode="#,##0;&quot;△ &quot;#,##0"/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HGSｺﾞｼｯｸE"/>
        <family val="3"/>
        <charset val="128"/>
        <scheme val="none"/>
      </font>
      <alignment horizontal="centerContinuous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HGSｺﾞｼｯｸE"/>
        <family val="3"/>
        <charset val="128"/>
        <scheme val="none"/>
      </font>
      <alignment horizontal="centerContinuous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HGSｺﾞｼｯｸE"/>
        <family val="3"/>
        <charset val="128"/>
        <scheme val="none"/>
      </font>
      <numFmt numFmtId="176" formatCode="#,##0;&quot;△ &quot;#,##0"/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HGSｺﾞｼｯｸE"/>
        <family val="3"/>
        <charset val="128"/>
        <scheme val="none"/>
      </font>
      <numFmt numFmtId="176" formatCode="#,##0;&quot;△ &quot;#,##0"/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HGSｺﾞｼｯｸE"/>
        <family val="3"/>
        <charset val="128"/>
        <scheme val="none"/>
      </font>
      <numFmt numFmtId="176" formatCode="#,##0;&quot;△ &quot;#,##0"/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HGSｺﾞｼｯｸE"/>
        <family val="3"/>
        <charset val="128"/>
        <scheme val="none"/>
      </font>
      <numFmt numFmtId="176" formatCode="#,##0;&quot;△ &quot;#,##0"/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HGSｺﾞｼｯｸE"/>
        <family val="3"/>
        <charset val="128"/>
        <scheme val="none"/>
      </font>
      <numFmt numFmtId="176" formatCode="#,##0;&quot;△ &quot;#,##0"/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HGSｺﾞｼｯｸE"/>
        <family val="3"/>
        <charset val="128"/>
        <scheme val="none"/>
      </font>
      <numFmt numFmtId="176" formatCode="#,##0;&quot;△ &quot;#,##0"/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HGSｺﾞｼｯｸE"/>
        <family val="3"/>
        <charset val="128"/>
        <scheme val="none"/>
      </font>
      <numFmt numFmtId="176" formatCode="#,##0;&quot;△ &quot;#,##0"/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HGSｺﾞｼｯｸE"/>
        <family val="3"/>
        <charset val="128"/>
        <scheme val="none"/>
      </font>
      <alignment horizontal="centerContinuous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HGSｺﾞｼｯｸE"/>
        <family val="3"/>
        <charset val="128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HGSｺﾞｼｯｸE"/>
        <family val="3"/>
        <charset val="128"/>
        <scheme val="none"/>
      </font>
      <numFmt numFmtId="176" formatCode="#,##0;&quot;△ &quot;#,##0"/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HGSｺﾞｼｯｸE"/>
        <family val="3"/>
        <charset val="128"/>
        <scheme val="none"/>
      </font>
      <numFmt numFmtId="176" formatCode="#,##0;&quot;△ &quot;#,##0"/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HGSｺﾞｼｯｸE"/>
        <family val="3"/>
        <charset val="128"/>
        <scheme val="none"/>
      </font>
      <numFmt numFmtId="176" formatCode="#,##0;&quot;△ &quot;#,##0"/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HGSｺﾞｼｯｸE"/>
        <family val="3"/>
        <charset val="128"/>
        <scheme val="none"/>
      </font>
      <numFmt numFmtId="176" formatCode="#,##0;&quot;△ &quot;#,##0"/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HGSｺﾞｼｯｸE"/>
        <family val="3"/>
        <charset val="128"/>
        <scheme val="none"/>
      </font>
      <numFmt numFmtId="176" formatCode="#,##0;&quot;△ &quot;#,##0"/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HGSｺﾞｼｯｸE"/>
        <family val="3"/>
        <charset val="128"/>
        <scheme val="none"/>
      </font>
      <numFmt numFmtId="176" formatCode="#,##0;&quot;△ &quot;#,##0"/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HGSｺﾞｼｯｸE"/>
        <family val="3"/>
        <charset val="128"/>
        <scheme val="none"/>
      </font>
      <numFmt numFmtId="176" formatCode="#,##0;&quot;△ &quot;#,##0"/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HGSｺﾞｼｯｸE"/>
        <family val="3"/>
        <charset val="128"/>
        <scheme val="none"/>
      </font>
      <alignment horizontal="centerContinuous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HGSｺﾞｼｯｸE"/>
        <family val="3"/>
        <charset val="128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HGSｺﾞｼｯｸE"/>
        <family val="3"/>
        <charset val="128"/>
        <scheme val="none"/>
      </font>
      <numFmt numFmtId="176" formatCode="#,##0;&quot;△ &quot;#,##0"/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HGSｺﾞｼｯｸE"/>
        <family val="3"/>
        <charset val="128"/>
        <scheme val="none"/>
      </font>
      <numFmt numFmtId="176" formatCode="#,##0;&quot;△ &quot;#,##0"/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HGSｺﾞｼｯｸE"/>
        <family val="3"/>
        <charset val="128"/>
        <scheme val="none"/>
      </font>
      <numFmt numFmtId="176" formatCode="#,##0;&quot;△ &quot;#,##0"/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HGSｺﾞｼｯｸE"/>
        <family val="3"/>
        <charset val="128"/>
        <scheme val="none"/>
      </font>
      <numFmt numFmtId="176" formatCode="#,##0;&quot;△ &quot;#,##0"/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HGSｺﾞｼｯｸE"/>
        <family val="3"/>
        <charset val="128"/>
        <scheme val="none"/>
      </font>
      <numFmt numFmtId="176" formatCode="#,##0;&quot;△ &quot;#,##0"/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HGSｺﾞｼｯｸE"/>
        <family val="3"/>
        <charset val="128"/>
        <scheme val="none"/>
      </font>
      <numFmt numFmtId="176" formatCode="#,##0;&quot;△ &quot;#,##0"/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HGSｺﾞｼｯｸE"/>
        <family val="3"/>
        <charset val="128"/>
        <scheme val="none"/>
      </font>
      <numFmt numFmtId="176" formatCode="#,##0;&quot;△ &quot;#,##0"/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HGSｺﾞｼｯｸE"/>
        <family val="3"/>
        <charset val="128"/>
        <scheme val="none"/>
      </font>
      <alignment horizontal="centerContinuous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HGSｺﾞｼｯｸE"/>
        <family val="3"/>
        <charset val="128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HGSｺﾞｼｯｸE"/>
        <family val="3"/>
        <charset val="128"/>
        <scheme val="none"/>
      </font>
      <numFmt numFmtId="176" formatCode="#,##0;&quot;△ &quot;#,##0"/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HGSｺﾞｼｯｸE"/>
        <family val="3"/>
        <charset val="128"/>
        <scheme val="none"/>
      </font>
      <numFmt numFmtId="176" formatCode="#,##0;&quot;△ &quot;#,##0"/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HGSｺﾞｼｯｸE"/>
        <family val="3"/>
        <charset val="128"/>
        <scheme val="none"/>
      </font>
      <numFmt numFmtId="176" formatCode="#,##0;&quot;△ &quot;#,##0"/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HGSｺﾞｼｯｸE"/>
        <family val="3"/>
        <charset val="128"/>
        <scheme val="none"/>
      </font>
      <numFmt numFmtId="176" formatCode="#,##0;&quot;△ &quot;#,##0"/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HGSｺﾞｼｯｸE"/>
        <family val="3"/>
        <charset val="128"/>
        <scheme val="none"/>
      </font>
      <numFmt numFmtId="176" formatCode="#,##0;&quot;△ &quot;#,##0"/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HGSｺﾞｼｯｸE"/>
        <family val="3"/>
        <charset val="128"/>
        <scheme val="none"/>
      </font>
      <numFmt numFmtId="176" formatCode="#,##0;&quot;△ &quot;#,##0"/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HGSｺﾞｼｯｸE"/>
        <family val="3"/>
        <charset val="128"/>
        <scheme val="none"/>
      </font>
      <numFmt numFmtId="176" formatCode="#,##0;&quot;△ &quot;#,##0"/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HGSｺﾞｼｯｸE"/>
        <family val="3"/>
        <charset val="128"/>
        <scheme val="none"/>
      </font>
      <alignment horizontal="centerContinuous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HGSｺﾞｼｯｸE"/>
        <family val="3"/>
        <charset val="128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HGSｺﾞｼｯｸE"/>
        <family val="3"/>
        <charset val="128"/>
        <scheme val="none"/>
      </font>
      <numFmt numFmtId="176" formatCode="#,##0;&quot;△ &quot;#,##0"/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HGSｺﾞｼｯｸE"/>
        <family val="3"/>
        <charset val="128"/>
        <scheme val="none"/>
      </font>
      <numFmt numFmtId="176" formatCode="#,##0;&quot;△ &quot;#,##0"/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HGSｺﾞｼｯｸE"/>
        <family val="3"/>
        <charset val="128"/>
        <scheme val="none"/>
      </font>
      <numFmt numFmtId="176" formatCode="#,##0;&quot;△ &quot;#,##0"/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HGSｺﾞｼｯｸE"/>
        <family val="3"/>
        <charset val="128"/>
        <scheme val="none"/>
      </font>
      <numFmt numFmtId="176" formatCode="#,##0;&quot;△ &quot;#,##0"/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HGSｺﾞｼｯｸE"/>
        <family val="3"/>
        <charset val="128"/>
        <scheme val="none"/>
      </font>
      <numFmt numFmtId="176" formatCode="#,##0;&quot;△ &quot;#,##0"/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HGSｺﾞｼｯｸE"/>
        <family val="3"/>
        <charset val="128"/>
        <scheme val="none"/>
      </font>
      <numFmt numFmtId="176" formatCode="#,##0;&quot;△ &quot;#,##0"/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HGSｺﾞｼｯｸE"/>
        <family val="3"/>
        <charset val="128"/>
        <scheme val="none"/>
      </font>
      <numFmt numFmtId="176" formatCode="#,##0;&quot;△ &quot;#,##0"/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HGSｺﾞｼｯｸE"/>
        <family val="3"/>
        <charset val="128"/>
        <scheme val="none"/>
      </font>
      <alignment horizontal="centerContinuous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HGSｺﾞｼｯｸE"/>
        <family val="3"/>
        <charset val="128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HGSｺﾞｼｯｸE"/>
        <family val="3"/>
        <charset val="128"/>
        <scheme val="none"/>
      </font>
      <numFmt numFmtId="176" formatCode="#,##0;&quot;△ &quot;#,##0"/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HGSｺﾞｼｯｸE"/>
        <family val="3"/>
        <charset val="128"/>
        <scheme val="none"/>
      </font>
      <numFmt numFmtId="176" formatCode="#,##0;&quot;△ &quot;#,##0"/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HGSｺﾞｼｯｸE"/>
        <family val="3"/>
        <charset val="128"/>
        <scheme val="none"/>
      </font>
      <numFmt numFmtId="176" formatCode="#,##0;&quot;△ &quot;#,##0"/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HGSｺﾞｼｯｸE"/>
        <family val="3"/>
        <charset val="128"/>
        <scheme val="none"/>
      </font>
      <numFmt numFmtId="176" formatCode="#,##0;&quot;△ &quot;#,##0"/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HGSｺﾞｼｯｸE"/>
        <family val="3"/>
        <charset val="128"/>
        <scheme val="none"/>
      </font>
      <numFmt numFmtId="176" formatCode="#,##0;&quot;△ &quot;#,##0"/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HGSｺﾞｼｯｸE"/>
        <family val="3"/>
        <charset val="128"/>
        <scheme val="none"/>
      </font>
      <numFmt numFmtId="176" formatCode="#,##0;&quot;△ &quot;#,##0"/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HGSｺﾞｼｯｸE"/>
        <family val="3"/>
        <charset val="128"/>
        <scheme val="none"/>
      </font>
      <numFmt numFmtId="176" formatCode="#,##0;&quot;△ &quot;#,##0"/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HGSｺﾞｼｯｸE"/>
        <family val="3"/>
        <charset val="128"/>
        <scheme val="none"/>
      </font>
      <alignment horizontal="centerContinuous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HGSｺﾞｼｯｸE"/>
        <family val="3"/>
        <charset val="128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HGSｺﾞｼｯｸE"/>
        <family val="3"/>
        <charset val="128"/>
        <scheme val="none"/>
      </font>
      <numFmt numFmtId="176" formatCode="#,##0;&quot;△ &quot;#,##0"/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HGSｺﾞｼｯｸE"/>
        <family val="3"/>
        <charset val="128"/>
        <scheme val="none"/>
      </font>
      <numFmt numFmtId="176" formatCode="#,##0;&quot;△ &quot;#,##0"/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HGSｺﾞｼｯｸE"/>
        <family val="3"/>
        <charset val="128"/>
        <scheme val="none"/>
      </font>
      <numFmt numFmtId="176" formatCode="#,##0;&quot;△ &quot;#,##0"/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HGSｺﾞｼｯｸE"/>
        <family val="3"/>
        <charset val="128"/>
        <scheme val="none"/>
      </font>
      <numFmt numFmtId="176" formatCode="#,##0;&quot;△ &quot;#,##0"/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HGSｺﾞｼｯｸE"/>
        <family val="3"/>
        <charset val="128"/>
        <scheme val="none"/>
      </font>
      <numFmt numFmtId="176" formatCode="#,##0;&quot;△ &quot;#,##0"/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HGSｺﾞｼｯｸE"/>
        <family val="3"/>
        <charset val="128"/>
        <scheme val="none"/>
      </font>
      <numFmt numFmtId="176" formatCode="#,##0;&quot;△ &quot;#,##0"/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HGSｺﾞｼｯｸE"/>
        <family val="3"/>
        <charset val="128"/>
        <scheme val="none"/>
      </font>
      <numFmt numFmtId="176" formatCode="#,##0;&quot;△ &quot;#,##0"/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HGSｺﾞｼｯｸE"/>
        <family val="3"/>
        <charset val="128"/>
        <scheme val="none"/>
      </font>
      <alignment horizontal="centerContinuous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HGSｺﾞｼｯｸE"/>
        <family val="3"/>
        <charset val="128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HGSｺﾞｼｯｸE"/>
        <family val="3"/>
        <charset val="128"/>
        <scheme val="none"/>
      </font>
      <numFmt numFmtId="176" formatCode="#,##0;&quot;△ &quot;#,##0"/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HGSｺﾞｼｯｸE"/>
        <family val="3"/>
        <charset val="128"/>
        <scheme val="none"/>
      </font>
      <numFmt numFmtId="176" formatCode="#,##0;&quot;△ &quot;#,##0"/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HGSｺﾞｼｯｸE"/>
        <family val="3"/>
        <charset val="128"/>
        <scheme val="none"/>
      </font>
      <numFmt numFmtId="176" formatCode="#,##0;&quot;△ &quot;#,##0"/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HGSｺﾞｼｯｸE"/>
        <family val="3"/>
        <charset val="128"/>
        <scheme val="none"/>
      </font>
      <numFmt numFmtId="176" formatCode="#,##0;&quot;△ &quot;#,##0"/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HGSｺﾞｼｯｸE"/>
        <family val="3"/>
        <charset val="128"/>
        <scheme val="none"/>
      </font>
      <numFmt numFmtId="176" formatCode="#,##0;&quot;△ &quot;#,##0"/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HGSｺﾞｼｯｸE"/>
        <family val="3"/>
        <charset val="128"/>
        <scheme val="none"/>
      </font>
      <numFmt numFmtId="176" formatCode="#,##0;&quot;△ &quot;#,##0"/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HGSｺﾞｼｯｸE"/>
        <family val="3"/>
        <charset val="128"/>
        <scheme val="none"/>
      </font>
      <numFmt numFmtId="176" formatCode="#,##0;&quot;△ &quot;#,##0"/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HGSｺﾞｼｯｸE"/>
        <family val="3"/>
        <charset val="128"/>
        <scheme val="none"/>
      </font>
      <alignment horizontal="centerContinuous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HGSｺﾞｼｯｸE"/>
        <family val="3"/>
        <charset val="128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HGSｺﾞｼｯｸE"/>
        <family val="3"/>
        <charset val="128"/>
        <scheme val="none"/>
      </font>
      <numFmt numFmtId="176" formatCode="#,##0;&quot;△ &quot;#,##0"/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FFF99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312E5ED-836E-4CF6-A684-CA12EC312BC8}" name="非会員税抜" displayName="非会員税抜" ref="A4:G18" totalsRowShown="0" headerRowDxfId="91" dataDxfId="90" tableBorderDxfId="89">
  <autoFilter ref="A4:G18" xr:uid="{E312E5ED-836E-4CF6-A684-CA12EC312BC8}"/>
  <tableColumns count="7">
    <tableColumn id="1" xr3:uid="{288C5402-027D-4329-A1CA-15D5C1D56FEF}" name="非会員" dataDxfId="88"/>
    <tableColumn id="3" xr3:uid="{3A6B9AEE-82A9-4C92-A302-FD08F4E5C18F}" name="9:00-12:00" dataDxfId="87"/>
    <tableColumn id="4" xr3:uid="{4F6AB198-79E5-461C-A21C-02A79AF12AAC}" name="13:00-17:00" dataDxfId="86"/>
    <tableColumn id="5" xr3:uid="{678B0DD2-531D-4B74-806B-3166924CCF65}" name="18:00-21:30" dataDxfId="85"/>
    <tableColumn id="6" xr3:uid="{82766EE7-F883-47DC-AEFE-80CDB0632231}" name="9:00-17:00" dataDxfId="84"/>
    <tableColumn id="7" xr3:uid="{74782B40-4B2F-45AC-9FA6-18E2400A0D03}" name="13:00-21:30" dataDxfId="83"/>
    <tableColumn id="8" xr3:uid="{9A808264-0287-473D-A8B9-78A38E7AE963}" name="9:00-21:30" dataDxfId="8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9CE3909-6A2D-4AB3-BD87-07B6480D1B52}" name="会員税抜" displayName="会員税抜" ref="A20:G34" totalsRowShown="0" headerRowDxfId="81" dataDxfId="80" tableBorderDxfId="79">
  <autoFilter ref="A20:G34" xr:uid="{69CE3909-6A2D-4AB3-BD87-07B6480D1B52}"/>
  <tableColumns count="7">
    <tableColumn id="1" xr3:uid="{4EEA5A38-9897-4B44-949A-5115178BBAD1}" name="会員" dataDxfId="78"/>
    <tableColumn id="3" xr3:uid="{1EC353AD-FFB6-42B4-86C1-B8FC19A58200}" name="9:00-12:00" dataDxfId="77"/>
    <tableColumn id="4" xr3:uid="{43DF3A02-9AA8-4FCB-9C76-30799410915C}" name="13:00-17:00" dataDxfId="76"/>
    <tableColumn id="5" xr3:uid="{74668514-4587-406D-A055-19DB9F1EC64F}" name="18:00-21:30" dataDxfId="75"/>
    <tableColumn id="6" xr3:uid="{3A6E3423-856B-4803-864B-6BCC69E458CA}" name="9:00-17:00" dataDxfId="74"/>
    <tableColumn id="7" xr3:uid="{D781C103-E606-4C95-9CEA-C8C13235B2BE}" name="13:00-21:30" dataDxfId="73"/>
    <tableColumn id="8" xr3:uid="{C412611F-5B06-462E-BFD6-145E4B31A6B4}" name="9:00-21:30" dataDxfId="7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E71C593-B8E1-4A52-AFAD-6FAB14217BCD}" name="非会員総額" displayName="非会員総額" ref="I4:O18" totalsRowShown="0" headerRowDxfId="71" dataDxfId="70" tableBorderDxfId="69">
  <autoFilter ref="I4:O18" xr:uid="{6E71C593-B8E1-4A52-AFAD-6FAB14217BCD}"/>
  <tableColumns count="7">
    <tableColumn id="1" xr3:uid="{E33D3918-CD55-4A72-BCC7-A94FC2307E5B}" name="非会員（総額）" dataDxfId="68"/>
    <tableColumn id="3" xr3:uid="{A7DF9D53-EB7E-4AB9-A972-2003010CE958}" name="9:00-12:00" dataDxfId="67">
      <calculatedColumnFormula>ROUNDDOWN(B5*(1+$C$2),-1)</calculatedColumnFormula>
    </tableColumn>
    <tableColumn id="4" xr3:uid="{8DB7B910-043F-45A7-8E14-F7D28BEC0B02}" name="13:00-17:00" dataDxfId="66">
      <calculatedColumnFormula>ROUNDDOWN(C5*(1+$C$2),-1)</calculatedColumnFormula>
    </tableColumn>
    <tableColumn id="5" xr3:uid="{0C2542F9-4281-4B8C-A51E-67AD8306F500}" name="18:00-21:30" dataDxfId="65">
      <calculatedColumnFormula>ROUNDDOWN(D5*(1+$C$2),-1)</calculatedColumnFormula>
    </tableColumn>
    <tableColumn id="6" xr3:uid="{62EB1E5B-870E-442D-ADDC-821CBB960104}" name="9:00-17:00" dataDxfId="64">
      <calculatedColumnFormula>ROUNDDOWN(E5*(1+$C$2),-1)</calculatedColumnFormula>
    </tableColumn>
    <tableColumn id="7" xr3:uid="{57C01294-0EE5-4CF5-AA8B-9840B9F57650}" name="13:00-21:30" dataDxfId="63">
      <calculatedColumnFormula>ROUNDDOWN(F5*(1+$C$2),-1)</calculatedColumnFormula>
    </tableColumn>
    <tableColumn id="8" xr3:uid="{52D2CFDA-BD31-4F98-9270-D3B993DFBE8A}" name="9:00-21:30" dataDxfId="62">
      <calculatedColumnFormula>ROUNDDOWN(G5*(1+$C$2),-1)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9ECA79D-7DC9-4F16-82F3-899BD32C758B}" name="会員総額" displayName="会員総額" ref="I20:O34" totalsRowShown="0" headerRowDxfId="61" dataDxfId="60" tableBorderDxfId="59">
  <autoFilter ref="I20:O34" xr:uid="{A9ECA79D-7DC9-4F16-82F3-899BD32C758B}"/>
  <tableColumns count="7">
    <tableColumn id="1" xr3:uid="{004E2AC5-9989-4675-AB78-85632DEA30D6}" name="会員（総額）" dataDxfId="58"/>
    <tableColumn id="3" xr3:uid="{7F62FBC5-2FCF-47CC-9E56-38A562DD2CB7}" name="9:00-12:00" dataDxfId="57">
      <calculatedColumnFormula>ROUNDDOWN(B21*(1+$C$2),-1)</calculatedColumnFormula>
    </tableColumn>
    <tableColumn id="4" xr3:uid="{4AF82EC7-EFC2-475D-A804-A871197E119E}" name="13:00-17:00" dataDxfId="56">
      <calculatedColumnFormula>ROUNDDOWN(C21*(1+$C$2),-1)</calculatedColumnFormula>
    </tableColumn>
    <tableColumn id="5" xr3:uid="{DBC4CD68-2B23-4760-983E-3B974B321D8C}" name="18:00-21:30" dataDxfId="55">
      <calculatedColumnFormula>ROUNDDOWN(D21*(1+$C$2),-1)</calculatedColumnFormula>
    </tableColumn>
    <tableColumn id="6" xr3:uid="{08F5C33B-6092-40C3-ADBC-339147A137F9}" name="9:00-17:00" dataDxfId="54">
      <calculatedColumnFormula>ROUNDDOWN(E21*(1+$C$2),-1)</calculatedColumnFormula>
    </tableColumn>
    <tableColumn id="7" xr3:uid="{05477BFC-7B9B-45FB-B39E-F89C867AA160}" name="13:00-21:30" dataDxfId="53">
      <calculatedColumnFormula>ROUNDDOWN(F21*(1+$C$2),-1)</calculatedColumnFormula>
    </tableColumn>
    <tableColumn id="8" xr3:uid="{7CF0D03B-AD91-48AB-800F-CA2970B1C0A1}" name="9:00-21:30" dataDxfId="52">
      <calculatedColumnFormula>ROUNDDOWN(G21*(1+$C$2),-1)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E25541BB-FFA3-4772-8469-1EB1A45BA115}" name="会員消費税" displayName="会員消費税" ref="Q20:W34" totalsRowShown="0" headerRowDxfId="51" dataDxfId="50" tableBorderDxfId="49">
  <autoFilter ref="Q20:W34" xr:uid="{E25541BB-FFA3-4772-8469-1EB1A45BA115}"/>
  <tableColumns count="7">
    <tableColumn id="1" xr3:uid="{BB429A03-5072-4C0A-AC16-79BA651E602B}" name="会員（消費税）" dataDxfId="48"/>
    <tableColumn id="3" xr3:uid="{71E66F3F-E89F-4F44-9EA6-348A254BFACC}" name="9:00-12:00" dataDxfId="47">
      <calculatedColumnFormula>J21-B21</calculatedColumnFormula>
    </tableColumn>
    <tableColumn id="4" xr3:uid="{556A21BB-4A3D-4A36-B999-33245415F0A7}" name="13:00-17:00" dataDxfId="46">
      <calculatedColumnFormula>K21-C21</calculatedColumnFormula>
    </tableColumn>
    <tableColumn id="5" xr3:uid="{3B28DE96-2670-41E4-BC93-3FD143162833}" name="18:00-21:30" dataDxfId="45">
      <calculatedColumnFormula>L21-D21</calculatedColumnFormula>
    </tableColumn>
    <tableColumn id="6" xr3:uid="{50948F60-0969-4E81-A1F7-D01AA8FB8816}" name="9:00-17:00" dataDxfId="44">
      <calculatedColumnFormula>M21-E21</calculatedColumnFormula>
    </tableColumn>
    <tableColumn id="7" xr3:uid="{AA91EA84-7A97-400C-AE28-C7B27BDA8DC1}" name="13:00-21:30" dataDxfId="43">
      <calculatedColumnFormula>N21-F21</calculatedColumnFormula>
    </tableColumn>
    <tableColumn id="8" xr3:uid="{4E9AA935-8AB0-45A1-8D29-1CF6B6AE8730}" name="9:00-21:30" dataDxfId="42">
      <calculatedColumnFormula>O21-G21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5DF4381-A57D-455B-8D96-4C47BF913B8F}" name="関与団体消費税" displayName="関与団体消費税" ref="Q36:W50" totalsRowShown="0" headerRowDxfId="41" dataDxfId="40" tableBorderDxfId="39">
  <autoFilter ref="Q36:W50" xr:uid="{05DF4381-A57D-455B-8D96-4C47BF913B8F}"/>
  <tableColumns count="7">
    <tableColumn id="1" xr3:uid="{6808A65E-99B7-4BCC-AEF1-B8E0E5F52802}" name="関与団体（消費税）" dataDxfId="38"/>
    <tableColumn id="3" xr3:uid="{797B8F44-2F65-4B62-A2FE-8E1AEC687F2F}" name="9:00-12:00" dataDxfId="37"/>
    <tableColumn id="4" xr3:uid="{D1045605-4845-46DE-A3EC-B8F3BAA45CA8}" name="13:00-17:00" dataDxfId="36"/>
    <tableColumn id="5" xr3:uid="{620FF5DC-F982-408B-921A-B383403A8AF9}" name="18:00-21:30" dataDxfId="35"/>
    <tableColumn id="6" xr3:uid="{F1BBBE77-567F-4085-B185-8AF9582F5CF7}" name="9:00-17:00" dataDxfId="34"/>
    <tableColumn id="7" xr3:uid="{82C69EED-C573-4E5D-9F86-DF5E26ED8216}" name="13:00-21:30" dataDxfId="33"/>
    <tableColumn id="8" xr3:uid="{A48F7D5E-2759-467E-A1C2-BBE3D26B9479}" name="9:00-21:30" dataDxfId="32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AEC88E0-E9B2-4F26-B1E2-B00717D3D402}" name="関与団体総額" displayName="関与団体総額" ref="I36:O50" totalsRowShown="0" headerRowDxfId="31" dataDxfId="30" tableBorderDxfId="29">
  <autoFilter ref="I36:O50" xr:uid="{5AEC88E0-E9B2-4F26-B1E2-B00717D3D402}"/>
  <tableColumns count="7">
    <tableColumn id="1" xr3:uid="{1880BDAD-B1B9-4021-B418-8100AC6392BA}" name="関与団体（総額）" dataDxfId="28"/>
    <tableColumn id="3" xr3:uid="{F9A97C29-0970-420B-824A-3D2A6BDA2728}" name="9:00-12:00" dataDxfId="27"/>
    <tableColumn id="4" xr3:uid="{4B7238A0-2286-4DD5-BF56-51E8BC92C841}" name="13:00-17:00" dataDxfId="26"/>
    <tableColumn id="5" xr3:uid="{D4272918-CC70-4578-AC00-C42BBABA9AF3}" name="18:00-21:30" dataDxfId="25"/>
    <tableColumn id="6" xr3:uid="{48644D3B-039E-4E03-BD9B-5FB91184DE65}" name="9:00-17:00" dataDxfId="24"/>
    <tableColumn id="7" xr3:uid="{927B207B-2CD0-4578-A0AF-B51469952CE6}" name="13:00-21:30" dataDxfId="23"/>
    <tableColumn id="8" xr3:uid="{0B6AFD2B-CACD-4347-A9D8-D6FA5D121011}" name="9:00-21:30" dataDxfId="22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D998886-0156-4682-836F-9FE814EE5FC5}" name="関与団体税抜" displayName="関与団体税抜" ref="A36:G50" totalsRowShown="0" headerRowDxfId="21" dataDxfId="20" tableBorderDxfId="19">
  <autoFilter ref="A36:G50" xr:uid="{3D998886-0156-4682-836F-9FE814EE5FC5}"/>
  <tableColumns count="7">
    <tableColumn id="1" xr3:uid="{100C68B7-1D80-4D4E-9D32-200BCBC45C2C}" name="関与団体" dataDxfId="18"/>
    <tableColumn id="3" xr3:uid="{29743D7D-4004-4E90-90F4-7A23C4A0BCC7}" name="9:00-12:00" dataDxfId="17"/>
    <tableColumn id="4" xr3:uid="{6C380879-0F4A-42A8-8F73-E2A6921E498D}" name="13:00-17:00" dataDxfId="16"/>
    <tableColumn id="5" xr3:uid="{FA4EE38C-F81F-4B50-A20A-92520E0636F2}" name="18:00-21:30" dataDxfId="15"/>
    <tableColumn id="6" xr3:uid="{205FA719-B9E4-42EA-982B-BCCC262C1D7E}" name="9:00-17:00" dataDxfId="14"/>
    <tableColumn id="7" xr3:uid="{E3DE5CB9-8066-465D-B001-64F9FE7C9185}" name="13:00-21:30" dataDxfId="13"/>
    <tableColumn id="8" xr3:uid="{2AA0B1B3-D90A-4672-AE63-B5FB2F38366C}" name="9:00-21:30" dataDxfId="12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29DFDCA1-3EFD-4718-9DF6-704BF768F793}" name="非会員消費税" displayName="非会員消費税" ref="Q4:W18" totalsRowShown="0" headerRowDxfId="11" dataDxfId="10" tableBorderDxfId="9">
  <autoFilter ref="Q4:W18" xr:uid="{29DFDCA1-3EFD-4718-9DF6-704BF768F793}"/>
  <tableColumns count="7">
    <tableColumn id="1" xr3:uid="{F2BD9409-F42F-4323-9C18-BEE54EF3540F}" name="非会員（消費税）" dataDxfId="8"/>
    <tableColumn id="3" xr3:uid="{41E597F5-6667-4901-8921-D5B2BA166ABD}" name="9:00-12:00" dataDxfId="7">
      <calculatedColumnFormula>J5-B5</calculatedColumnFormula>
    </tableColumn>
    <tableColumn id="4" xr3:uid="{2157BDFA-20A7-423D-912B-B1AB29DF33B5}" name="13:00-17:00" dataDxfId="6">
      <calculatedColumnFormula>K5-C5</calculatedColumnFormula>
    </tableColumn>
    <tableColumn id="5" xr3:uid="{0B829F46-074D-4C61-915C-5B07D33D67DB}" name="18:00-21:30" dataDxfId="5">
      <calculatedColumnFormula>L5-D5</calculatedColumnFormula>
    </tableColumn>
    <tableColumn id="6" xr3:uid="{04F40381-AB01-4049-A2BF-8439878EAE75}" name="9:00-17:00" dataDxfId="4">
      <calculatedColumnFormula>M5-E5</calculatedColumnFormula>
    </tableColumn>
    <tableColumn id="7" xr3:uid="{ACDCFF2F-6E94-45A6-AD3C-ECEBC05F13E6}" name="13:00-21:30" dataDxfId="3">
      <calculatedColumnFormula>N5-F5</calculatedColumnFormula>
    </tableColumn>
    <tableColumn id="8" xr3:uid="{6E8C5CC4-2163-4559-971C-13874614DC5B}" name="9:00-21:30" dataDxfId="2">
      <calculatedColumnFormula>O5-G5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3D4CA-490D-4214-A350-9229B20EBC18}">
  <sheetPr>
    <tabColor rgb="FF00B050"/>
  </sheetPr>
  <dimension ref="A2:H26"/>
  <sheetViews>
    <sheetView workbookViewId="0">
      <selection sqref="A1:N1"/>
    </sheetView>
  </sheetViews>
  <sheetFormatPr defaultColWidth="9" defaultRowHeight="13.5" x14ac:dyDescent="0.15"/>
  <cols>
    <col min="1" max="1" width="25.625" style="16" customWidth="1"/>
    <col min="2" max="16384" width="9" style="16"/>
  </cols>
  <sheetData>
    <row r="2" spans="1:8" x14ac:dyDescent="0.15">
      <c r="A2" s="8"/>
      <c r="B2" s="1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</row>
    <row r="3" spans="1:8" x14ac:dyDescent="0.15">
      <c r="A3" s="17" t="s">
        <v>7</v>
      </c>
      <c r="B3" s="11" t="s">
        <v>8</v>
      </c>
      <c r="C3" s="3">
        <v>17400</v>
      </c>
      <c r="D3" s="3">
        <v>23100</v>
      </c>
      <c r="E3" s="3">
        <v>28200</v>
      </c>
      <c r="F3" s="3">
        <v>39500</v>
      </c>
      <c r="G3" s="3">
        <v>50300</v>
      </c>
      <c r="H3" s="3">
        <v>64700</v>
      </c>
    </row>
    <row r="4" spans="1:8" x14ac:dyDescent="0.15">
      <c r="A4" s="6"/>
      <c r="B4" s="12" t="s">
        <v>9</v>
      </c>
      <c r="C4" s="5">
        <f t="shared" ref="C4:H4" si="0">ROUNDDOWN(C3/11,0)</f>
        <v>1581</v>
      </c>
      <c r="D4" s="5">
        <f t="shared" si="0"/>
        <v>2100</v>
      </c>
      <c r="E4" s="5">
        <f t="shared" si="0"/>
        <v>2563</v>
      </c>
      <c r="F4" s="5">
        <f t="shared" si="0"/>
        <v>3590</v>
      </c>
      <c r="G4" s="5">
        <f t="shared" si="0"/>
        <v>4572</v>
      </c>
      <c r="H4" s="5">
        <f t="shared" si="0"/>
        <v>5881</v>
      </c>
    </row>
    <row r="5" spans="1:8" x14ac:dyDescent="0.15">
      <c r="A5" s="17" t="s">
        <v>10</v>
      </c>
      <c r="B5" s="11" t="s">
        <v>8</v>
      </c>
      <c r="C5" s="4">
        <v>7800</v>
      </c>
      <c r="D5" s="4">
        <v>10300</v>
      </c>
      <c r="E5" s="4">
        <v>12800</v>
      </c>
      <c r="F5" s="4">
        <v>17600</v>
      </c>
      <c r="G5" s="4">
        <v>22500</v>
      </c>
      <c r="H5" s="4">
        <v>28800</v>
      </c>
    </row>
    <row r="6" spans="1:8" x14ac:dyDescent="0.15">
      <c r="A6" s="6"/>
      <c r="B6" s="12" t="s">
        <v>9</v>
      </c>
      <c r="C6" s="5">
        <f t="shared" ref="C6:H6" si="1">ROUNDDOWN(C5/11,0)</f>
        <v>709</v>
      </c>
      <c r="D6" s="5">
        <f t="shared" si="1"/>
        <v>936</v>
      </c>
      <c r="E6" s="5">
        <f t="shared" si="1"/>
        <v>1163</v>
      </c>
      <c r="F6" s="5">
        <f t="shared" si="1"/>
        <v>1600</v>
      </c>
      <c r="G6" s="5">
        <f t="shared" si="1"/>
        <v>2045</v>
      </c>
      <c r="H6" s="5">
        <f t="shared" si="1"/>
        <v>2618</v>
      </c>
    </row>
    <row r="7" spans="1:8" x14ac:dyDescent="0.15">
      <c r="A7" s="17" t="s">
        <v>11</v>
      </c>
      <c r="B7" s="11" t="s">
        <v>8</v>
      </c>
      <c r="C7" s="4">
        <v>3300</v>
      </c>
      <c r="D7" s="4">
        <v>4300</v>
      </c>
      <c r="E7" s="4">
        <v>5300</v>
      </c>
      <c r="F7" s="4">
        <v>7500</v>
      </c>
      <c r="G7" s="4">
        <v>9400</v>
      </c>
      <c r="H7" s="4">
        <v>12000</v>
      </c>
    </row>
    <row r="8" spans="1:8" x14ac:dyDescent="0.15">
      <c r="A8" s="6"/>
      <c r="B8" s="12" t="s">
        <v>9</v>
      </c>
      <c r="C8" s="5">
        <f t="shared" ref="C8:H8" si="2">ROUNDDOWN(C7/11,0)</f>
        <v>300</v>
      </c>
      <c r="D8" s="5">
        <f t="shared" si="2"/>
        <v>390</v>
      </c>
      <c r="E8" s="5">
        <f t="shared" si="2"/>
        <v>481</v>
      </c>
      <c r="F8" s="5">
        <f t="shared" si="2"/>
        <v>681</v>
      </c>
      <c r="G8" s="5">
        <f t="shared" si="2"/>
        <v>854</v>
      </c>
      <c r="H8" s="5">
        <f t="shared" si="2"/>
        <v>1090</v>
      </c>
    </row>
    <row r="9" spans="1:8" x14ac:dyDescent="0.15">
      <c r="A9" s="17" t="s">
        <v>12</v>
      </c>
      <c r="B9" s="11" t="s">
        <v>8</v>
      </c>
      <c r="C9" s="4">
        <v>6400</v>
      </c>
      <c r="D9" s="4">
        <v>8500</v>
      </c>
      <c r="E9" s="4">
        <v>10400</v>
      </c>
      <c r="F9" s="4">
        <v>14600</v>
      </c>
      <c r="G9" s="4">
        <v>18600</v>
      </c>
      <c r="H9" s="4">
        <v>23900</v>
      </c>
    </row>
    <row r="10" spans="1:8" x14ac:dyDescent="0.15">
      <c r="A10" s="6"/>
      <c r="B10" s="12" t="s">
        <v>9</v>
      </c>
      <c r="C10" s="5">
        <f t="shared" ref="C10:H10" si="3">ROUNDDOWN(C9/11,0)</f>
        <v>581</v>
      </c>
      <c r="D10" s="5">
        <f t="shared" si="3"/>
        <v>772</v>
      </c>
      <c r="E10" s="5">
        <f t="shared" si="3"/>
        <v>945</v>
      </c>
      <c r="F10" s="5">
        <f t="shared" si="3"/>
        <v>1327</v>
      </c>
      <c r="G10" s="5">
        <f t="shared" si="3"/>
        <v>1690</v>
      </c>
      <c r="H10" s="5">
        <f t="shared" si="3"/>
        <v>2172</v>
      </c>
    </row>
    <row r="11" spans="1:8" x14ac:dyDescent="0.15">
      <c r="A11" s="17" t="s">
        <v>13</v>
      </c>
      <c r="B11" s="11" t="s">
        <v>8</v>
      </c>
      <c r="C11" s="4">
        <v>8800</v>
      </c>
      <c r="D11" s="4">
        <v>11600</v>
      </c>
      <c r="E11" s="4">
        <v>14200</v>
      </c>
      <c r="F11" s="4">
        <v>20100</v>
      </c>
      <c r="G11" s="4">
        <v>25600</v>
      </c>
      <c r="H11" s="4">
        <v>33000</v>
      </c>
    </row>
    <row r="12" spans="1:8" x14ac:dyDescent="0.15">
      <c r="A12" s="6"/>
      <c r="B12" s="12" t="s">
        <v>9</v>
      </c>
      <c r="C12" s="5">
        <f t="shared" ref="C12:H12" si="4">ROUNDDOWN(C11/11,0)</f>
        <v>800</v>
      </c>
      <c r="D12" s="5">
        <f t="shared" si="4"/>
        <v>1054</v>
      </c>
      <c r="E12" s="5">
        <f t="shared" si="4"/>
        <v>1290</v>
      </c>
      <c r="F12" s="5">
        <f t="shared" si="4"/>
        <v>1827</v>
      </c>
      <c r="G12" s="5">
        <f t="shared" si="4"/>
        <v>2327</v>
      </c>
      <c r="H12" s="5">
        <f t="shared" si="4"/>
        <v>3000</v>
      </c>
    </row>
    <row r="13" spans="1:8" x14ac:dyDescent="0.15">
      <c r="A13" s="17" t="s">
        <v>14</v>
      </c>
      <c r="B13" s="11" t="s">
        <v>8</v>
      </c>
      <c r="C13" s="4">
        <v>3800</v>
      </c>
      <c r="D13" s="4">
        <v>5000</v>
      </c>
      <c r="E13" s="4">
        <v>6200</v>
      </c>
      <c r="F13" s="4">
        <v>8400</v>
      </c>
      <c r="G13" s="4">
        <v>10800</v>
      </c>
      <c r="H13" s="4">
        <v>14000</v>
      </c>
    </row>
    <row r="14" spans="1:8" x14ac:dyDescent="0.15">
      <c r="A14" s="6"/>
      <c r="B14" s="12" t="s">
        <v>9</v>
      </c>
      <c r="C14" s="5">
        <f t="shared" ref="C14:H14" si="5">ROUNDDOWN(C13/11,0)</f>
        <v>345</v>
      </c>
      <c r="D14" s="5">
        <f t="shared" si="5"/>
        <v>454</v>
      </c>
      <c r="E14" s="5">
        <f t="shared" si="5"/>
        <v>563</v>
      </c>
      <c r="F14" s="5">
        <f t="shared" si="5"/>
        <v>763</v>
      </c>
      <c r="G14" s="5">
        <f t="shared" si="5"/>
        <v>981</v>
      </c>
      <c r="H14" s="5">
        <f t="shared" si="5"/>
        <v>1272</v>
      </c>
    </row>
    <row r="15" spans="1:8" x14ac:dyDescent="0.15">
      <c r="A15" s="17" t="s">
        <v>15</v>
      </c>
      <c r="B15" s="11" t="s">
        <v>8</v>
      </c>
      <c r="C15" s="4">
        <v>2700</v>
      </c>
      <c r="D15" s="4">
        <v>3600</v>
      </c>
      <c r="E15" s="4">
        <v>4400</v>
      </c>
      <c r="F15" s="4">
        <v>6000</v>
      </c>
      <c r="G15" s="4">
        <v>7800</v>
      </c>
      <c r="H15" s="4">
        <v>9900</v>
      </c>
    </row>
    <row r="16" spans="1:8" x14ac:dyDescent="0.15">
      <c r="A16" s="6"/>
      <c r="B16" s="12" t="s">
        <v>9</v>
      </c>
      <c r="C16" s="5">
        <f t="shared" ref="C16:H16" si="6">ROUNDDOWN(C15/11,0)</f>
        <v>245</v>
      </c>
      <c r="D16" s="5">
        <f t="shared" si="6"/>
        <v>327</v>
      </c>
      <c r="E16" s="5">
        <f t="shared" si="6"/>
        <v>400</v>
      </c>
      <c r="F16" s="5">
        <f t="shared" si="6"/>
        <v>545</v>
      </c>
      <c r="G16" s="5">
        <f t="shared" si="6"/>
        <v>709</v>
      </c>
      <c r="H16" s="5">
        <f t="shared" si="6"/>
        <v>900</v>
      </c>
    </row>
    <row r="17" spans="1:8" x14ac:dyDescent="0.15">
      <c r="A17" s="17" t="s">
        <v>16</v>
      </c>
      <c r="B17" s="11" t="s">
        <v>8</v>
      </c>
      <c r="C17" s="4">
        <v>2700</v>
      </c>
      <c r="D17" s="4">
        <v>3600</v>
      </c>
      <c r="E17" s="4">
        <v>4400</v>
      </c>
      <c r="F17" s="4">
        <v>6000</v>
      </c>
      <c r="G17" s="4">
        <v>7800</v>
      </c>
      <c r="H17" s="4">
        <v>9900</v>
      </c>
    </row>
    <row r="18" spans="1:8" x14ac:dyDescent="0.15">
      <c r="A18" s="6"/>
      <c r="B18" s="12" t="s">
        <v>9</v>
      </c>
      <c r="C18" s="5">
        <f t="shared" ref="C18:H18" si="7">ROUNDDOWN(C17/11,0)</f>
        <v>245</v>
      </c>
      <c r="D18" s="5">
        <f t="shared" si="7"/>
        <v>327</v>
      </c>
      <c r="E18" s="5">
        <f t="shared" si="7"/>
        <v>400</v>
      </c>
      <c r="F18" s="5">
        <f t="shared" si="7"/>
        <v>545</v>
      </c>
      <c r="G18" s="5">
        <f t="shared" si="7"/>
        <v>709</v>
      </c>
      <c r="H18" s="5">
        <f t="shared" si="7"/>
        <v>900</v>
      </c>
    </row>
    <row r="19" spans="1:8" x14ac:dyDescent="0.15">
      <c r="A19" s="17" t="s">
        <v>17</v>
      </c>
      <c r="B19" s="11" t="s">
        <v>8</v>
      </c>
      <c r="C19" s="4">
        <v>2700</v>
      </c>
      <c r="D19" s="4">
        <v>3600</v>
      </c>
      <c r="E19" s="4">
        <v>4400</v>
      </c>
      <c r="F19" s="4">
        <v>6000</v>
      </c>
      <c r="G19" s="4">
        <v>7800</v>
      </c>
      <c r="H19" s="4">
        <v>9900</v>
      </c>
    </row>
    <row r="20" spans="1:8" x14ac:dyDescent="0.15">
      <c r="A20" s="6"/>
      <c r="B20" s="12" t="s">
        <v>9</v>
      </c>
      <c r="C20" s="5">
        <f t="shared" ref="C20:H20" si="8">ROUNDDOWN(C19/11,0)</f>
        <v>245</v>
      </c>
      <c r="D20" s="5">
        <f t="shared" si="8"/>
        <v>327</v>
      </c>
      <c r="E20" s="5">
        <f t="shared" si="8"/>
        <v>400</v>
      </c>
      <c r="F20" s="5">
        <f t="shared" si="8"/>
        <v>545</v>
      </c>
      <c r="G20" s="5">
        <f t="shared" si="8"/>
        <v>709</v>
      </c>
      <c r="H20" s="5">
        <f t="shared" si="8"/>
        <v>900</v>
      </c>
    </row>
    <row r="21" spans="1:8" x14ac:dyDescent="0.15">
      <c r="A21" s="17" t="s">
        <v>18</v>
      </c>
      <c r="B21" s="11" t="s">
        <v>8</v>
      </c>
      <c r="C21" s="4">
        <v>2700</v>
      </c>
      <c r="D21" s="4">
        <v>3600</v>
      </c>
      <c r="E21" s="4">
        <v>4400</v>
      </c>
      <c r="F21" s="4">
        <v>6000</v>
      </c>
      <c r="G21" s="4">
        <v>7800</v>
      </c>
      <c r="H21" s="4">
        <v>9900</v>
      </c>
    </row>
    <row r="22" spans="1:8" x14ac:dyDescent="0.15">
      <c r="A22" s="6"/>
      <c r="B22" s="12" t="s">
        <v>9</v>
      </c>
      <c r="C22" s="5">
        <f t="shared" ref="C22:H22" si="9">ROUNDDOWN(C21/11,0)</f>
        <v>245</v>
      </c>
      <c r="D22" s="5">
        <f t="shared" si="9"/>
        <v>327</v>
      </c>
      <c r="E22" s="5">
        <f t="shared" si="9"/>
        <v>400</v>
      </c>
      <c r="F22" s="5">
        <f t="shared" si="9"/>
        <v>545</v>
      </c>
      <c r="G22" s="5">
        <f t="shared" si="9"/>
        <v>709</v>
      </c>
      <c r="H22" s="5">
        <f t="shared" si="9"/>
        <v>900</v>
      </c>
    </row>
    <row r="23" spans="1:8" x14ac:dyDescent="0.15">
      <c r="A23" s="17" t="s">
        <v>19</v>
      </c>
      <c r="B23" s="11" t="s">
        <v>8</v>
      </c>
      <c r="C23" s="4">
        <v>2700</v>
      </c>
      <c r="D23" s="4">
        <v>3600</v>
      </c>
      <c r="E23" s="4">
        <v>4400</v>
      </c>
      <c r="F23" s="4">
        <v>6000</v>
      </c>
      <c r="G23" s="4">
        <v>7800</v>
      </c>
      <c r="H23" s="4">
        <v>9900</v>
      </c>
    </row>
    <row r="24" spans="1:8" x14ac:dyDescent="0.15">
      <c r="A24" s="6"/>
      <c r="B24" s="13" t="s">
        <v>9</v>
      </c>
      <c r="C24" s="5">
        <f>ROUNDDOWN(C23/11,0)</f>
        <v>245</v>
      </c>
      <c r="D24" s="5">
        <f t="shared" ref="D24:H24" si="10">ROUNDDOWN(D23/11,0)</f>
        <v>327</v>
      </c>
      <c r="E24" s="5">
        <f t="shared" si="10"/>
        <v>400</v>
      </c>
      <c r="F24" s="5">
        <f t="shared" si="10"/>
        <v>545</v>
      </c>
      <c r="G24" s="5">
        <f t="shared" si="10"/>
        <v>709</v>
      </c>
      <c r="H24" s="5">
        <f t="shared" si="10"/>
        <v>900</v>
      </c>
    </row>
    <row r="25" spans="1:8" x14ac:dyDescent="0.15">
      <c r="A25" s="17" t="s">
        <v>20</v>
      </c>
      <c r="B25" s="11" t="s">
        <v>8</v>
      </c>
      <c r="C25" s="3">
        <v>2090</v>
      </c>
    </row>
    <row r="26" spans="1:8" x14ac:dyDescent="0.15">
      <c r="A26" s="18"/>
      <c r="B26" s="14" t="s">
        <v>9</v>
      </c>
      <c r="C26" s="5">
        <f>ROUNDDOWN(C25/11,0)</f>
        <v>190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B71D3-7FD9-47DB-A637-4158368905EB}">
  <sheetPr>
    <tabColor rgb="FF00B050"/>
  </sheetPr>
  <dimension ref="A2:H26"/>
  <sheetViews>
    <sheetView workbookViewId="0">
      <selection sqref="A1:N1"/>
    </sheetView>
  </sheetViews>
  <sheetFormatPr defaultColWidth="9" defaultRowHeight="13.5" x14ac:dyDescent="0.15"/>
  <cols>
    <col min="1" max="1" width="25.625" style="16" customWidth="1"/>
    <col min="2" max="16384" width="9" style="16"/>
  </cols>
  <sheetData>
    <row r="2" spans="1:8" x14ac:dyDescent="0.15">
      <c r="A2" s="8"/>
      <c r="B2" s="1" t="s">
        <v>21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</row>
    <row r="3" spans="1:8" x14ac:dyDescent="0.15">
      <c r="A3" s="17" t="s">
        <v>7</v>
      </c>
      <c r="B3" s="11" t="s">
        <v>8</v>
      </c>
      <c r="C3" s="3">
        <v>24820</v>
      </c>
      <c r="D3" s="3">
        <v>33000</v>
      </c>
      <c r="E3" s="3">
        <v>40260</v>
      </c>
      <c r="F3" s="3">
        <v>56370</v>
      </c>
      <c r="G3" s="3">
        <v>71810</v>
      </c>
      <c r="H3" s="3">
        <v>92400</v>
      </c>
    </row>
    <row r="4" spans="1:8" x14ac:dyDescent="0.15">
      <c r="A4" s="6"/>
      <c r="B4" s="12" t="s">
        <v>9</v>
      </c>
      <c r="C4" s="5">
        <f t="shared" ref="C4:H4" si="0">ROUNDDOWN(C3/11,0)</f>
        <v>2256</v>
      </c>
      <c r="D4" s="5">
        <f t="shared" si="0"/>
        <v>3000</v>
      </c>
      <c r="E4" s="5">
        <f t="shared" si="0"/>
        <v>3660</v>
      </c>
      <c r="F4" s="5">
        <f t="shared" si="0"/>
        <v>5124</v>
      </c>
      <c r="G4" s="5">
        <f t="shared" si="0"/>
        <v>6528</v>
      </c>
      <c r="H4" s="5">
        <f t="shared" si="0"/>
        <v>8400</v>
      </c>
    </row>
    <row r="5" spans="1:8" x14ac:dyDescent="0.15">
      <c r="A5" s="17" t="s">
        <v>10</v>
      </c>
      <c r="B5" s="11" t="s">
        <v>8</v>
      </c>
      <c r="C5" s="15">
        <v>11090</v>
      </c>
      <c r="D5" s="15">
        <v>14660</v>
      </c>
      <c r="E5" s="15">
        <v>18220</v>
      </c>
      <c r="F5" s="15">
        <v>25080</v>
      </c>
      <c r="G5" s="15">
        <v>32210</v>
      </c>
      <c r="H5" s="15">
        <v>41190</v>
      </c>
    </row>
    <row r="6" spans="1:8" x14ac:dyDescent="0.15">
      <c r="A6" s="6"/>
      <c r="B6" s="12" t="s">
        <v>9</v>
      </c>
      <c r="C6" s="5">
        <f t="shared" ref="C6:H6" si="1">ROUNDDOWN(C5/11,0)</f>
        <v>1008</v>
      </c>
      <c r="D6" s="5">
        <f t="shared" si="1"/>
        <v>1332</v>
      </c>
      <c r="E6" s="5">
        <f t="shared" si="1"/>
        <v>1656</v>
      </c>
      <c r="F6" s="5">
        <f t="shared" si="1"/>
        <v>2280</v>
      </c>
      <c r="G6" s="5">
        <f t="shared" si="1"/>
        <v>2928</v>
      </c>
      <c r="H6" s="5">
        <f t="shared" si="1"/>
        <v>3744</v>
      </c>
    </row>
    <row r="7" spans="1:8" x14ac:dyDescent="0.15">
      <c r="A7" s="17" t="s">
        <v>11</v>
      </c>
      <c r="B7" s="11" t="s">
        <v>8</v>
      </c>
      <c r="C7" s="3">
        <v>4760</v>
      </c>
      <c r="D7" s="3">
        <v>6210</v>
      </c>
      <c r="E7" s="3">
        <v>7530</v>
      </c>
      <c r="F7" s="3">
        <v>10700</v>
      </c>
      <c r="G7" s="3">
        <v>13470</v>
      </c>
      <c r="H7" s="3">
        <v>17160</v>
      </c>
    </row>
    <row r="8" spans="1:8" x14ac:dyDescent="0.15">
      <c r="A8" s="6"/>
      <c r="B8" s="12" t="s">
        <v>9</v>
      </c>
      <c r="C8" s="5">
        <f t="shared" ref="C8:H8" si="2">ROUNDDOWN(C7/11,0)</f>
        <v>432</v>
      </c>
      <c r="D8" s="5">
        <f t="shared" si="2"/>
        <v>564</v>
      </c>
      <c r="E8" s="5">
        <f t="shared" si="2"/>
        <v>684</v>
      </c>
      <c r="F8" s="5">
        <f t="shared" si="2"/>
        <v>972</v>
      </c>
      <c r="G8" s="5">
        <f t="shared" si="2"/>
        <v>1224</v>
      </c>
      <c r="H8" s="5">
        <f t="shared" si="2"/>
        <v>1560</v>
      </c>
    </row>
    <row r="9" spans="1:8" x14ac:dyDescent="0.15">
      <c r="A9" s="17" t="s">
        <v>12</v>
      </c>
      <c r="B9" s="11" t="s">
        <v>8</v>
      </c>
      <c r="C9" s="3">
        <v>9110</v>
      </c>
      <c r="D9" s="3">
        <v>12150</v>
      </c>
      <c r="E9" s="3">
        <v>14790</v>
      </c>
      <c r="F9" s="3">
        <v>20860</v>
      </c>
      <c r="G9" s="3">
        <v>26540</v>
      </c>
      <c r="H9" s="3">
        <v>34190</v>
      </c>
    </row>
    <row r="10" spans="1:8" x14ac:dyDescent="0.15">
      <c r="A10" s="6"/>
      <c r="B10" s="12" t="s">
        <v>9</v>
      </c>
      <c r="C10" s="5">
        <f t="shared" ref="C10:H10" si="3">ROUNDDOWN(C9/11,0)</f>
        <v>828</v>
      </c>
      <c r="D10" s="5">
        <f t="shared" si="3"/>
        <v>1104</v>
      </c>
      <c r="E10" s="5">
        <f t="shared" si="3"/>
        <v>1344</v>
      </c>
      <c r="F10" s="5">
        <f t="shared" si="3"/>
        <v>1896</v>
      </c>
      <c r="G10" s="5">
        <f t="shared" si="3"/>
        <v>2412</v>
      </c>
      <c r="H10" s="5">
        <f t="shared" si="3"/>
        <v>3108</v>
      </c>
    </row>
    <row r="11" spans="1:8" x14ac:dyDescent="0.15">
      <c r="A11" s="17" t="s">
        <v>13</v>
      </c>
      <c r="B11" s="11" t="s">
        <v>8</v>
      </c>
      <c r="C11" s="15">
        <v>12540</v>
      </c>
      <c r="D11" s="15">
        <v>16640</v>
      </c>
      <c r="E11" s="15">
        <v>20330</v>
      </c>
      <c r="F11" s="15">
        <v>28780</v>
      </c>
      <c r="G11" s="15">
        <v>36570</v>
      </c>
      <c r="H11" s="15">
        <v>47130</v>
      </c>
    </row>
    <row r="12" spans="1:8" x14ac:dyDescent="0.15">
      <c r="A12" s="6"/>
      <c r="B12" s="12" t="s">
        <v>9</v>
      </c>
      <c r="C12" s="5">
        <f t="shared" ref="C12:H12" si="4">ROUNDDOWN(C11/11,0)</f>
        <v>1140</v>
      </c>
      <c r="D12" s="5">
        <f t="shared" si="4"/>
        <v>1512</v>
      </c>
      <c r="E12" s="5">
        <f t="shared" si="4"/>
        <v>1848</v>
      </c>
      <c r="F12" s="5">
        <f t="shared" si="4"/>
        <v>2616</v>
      </c>
      <c r="G12" s="5">
        <f t="shared" si="4"/>
        <v>3324</v>
      </c>
      <c r="H12" s="5">
        <f t="shared" si="4"/>
        <v>4284</v>
      </c>
    </row>
    <row r="13" spans="1:8" x14ac:dyDescent="0.15">
      <c r="A13" s="17" t="s">
        <v>14</v>
      </c>
      <c r="B13" s="11" t="s">
        <v>8</v>
      </c>
      <c r="C13" s="3">
        <v>5420</v>
      </c>
      <c r="D13" s="3">
        <v>7130</v>
      </c>
      <c r="E13" s="3">
        <v>8850</v>
      </c>
      <c r="F13" s="3">
        <v>12020</v>
      </c>
      <c r="G13" s="3">
        <v>15450</v>
      </c>
      <c r="H13" s="3">
        <v>19940</v>
      </c>
    </row>
    <row r="14" spans="1:8" x14ac:dyDescent="0.15">
      <c r="A14" s="6"/>
      <c r="B14" s="12" t="s">
        <v>9</v>
      </c>
      <c r="C14" s="5">
        <f t="shared" ref="C14:H14" si="5">ROUNDDOWN(C13/11,0)</f>
        <v>492</v>
      </c>
      <c r="D14" s="5">
        <f t="shared" si="5"/>
        <v>648</v>
      </c>
      <c r="E14" s="5">
        <f t="shared" si="5"/>
        <v>804</v>
      </c>
      <c r="F14" s="5">
        <f t="shared" si="5"/>
        <v>1092</v>
      </c>
      <c r="G14" s="5">
        <f t="shared" si="5"/>
        <v>1404</v>
      </c>
      <c r="H14" s="5">
        <f t="shared" si="5"/>
        <v>1812</v>
      </c>
    </row>
    <row r="15" spans="1:8" x14ac:dyDescent="0.15">
      <c r="A15" s="17" t="s">
        <v>15</v>
      </c>
      <c r="B15" s="11" t="s">
        <v>8</v>
      </c>
      <c r="C15" s="3">
        <v>3830</v>
      </c>
      <c r="D15" s="3">
        <v>5150</v>
      </c>
      <c r="E15" s="3">
        <v>6340</v>
      </c>
      <c r="F15" s="3">
        <v>8580</v>
      </c>
      <c r="G15" s="3">
        <v>11090</v>
      </c>
      <c r="H15" s="3">
        <v>14130</v>
      </c>
    </row>
    <row r="16" spans="1:8" x14ac:dyDescent="0.15">
      <c r="A16" s="6"/>
      <c r="B16" s="12" t="s">
        <v>9</v>
      </c>
      <c r="C16" s="5">
        <f t="shared" ref="C16:H16" si="6">ROUNDDOWN(C15/11,0)</f>
        <v>348</v>
      </c>
      <c r="D16" s="5">
        <f t="shared" si="6"/>
        <v>468</v>
      </c>
      <c r="E16" s="5">
        <f t="shared" si="6"/>
        <v>576</v>
      </c>
      <c r="F16" s="5">
        <f t="shared" si="6"/>
        <v>780</v>
      </c>
      <c r="G16" s="5">
        <f t="shared" si="6"/>
        <v>1008</v>
      </c>
      <c r="H16" s="5">
        <f t="shared" si="6"/>
        <v>1284</v>
      </c>
    </row>
    <row r="17" spans="1:8" x14ac:dyDescent="0.15">
      <c r="A17" s="17" t="s">
        <v>16</v>
      </c>
      <c r="B17" s="11" t="s">
        <v>8</v>
      </c>
      <c r="C17" s="3">
        <v>3830</v>
      </c>
      <c r="D17" s="3">
        <v>5150</v>
      </c>
      <c r="E17" s="3">
        <v>6340</v>
      </c>
      <c r="F17" s="3">
        <v>8580</v>
      </c>
      <c r="G17" s="3">
        <v>11090</v>
      </c>
      <c r="H17" s="3">
        <v>14130</v>
      </c>
    </row>
    <row r="18" spans="1:8" x14ac:dyDescent="0.15">
      <c r="A18" s="6"/>
      <c r="B18" s="12" t="s">
        <v>9</v>
      </c>
      <c r="C18" s="5">
        <f t="shared" ref="C18:H18" si="7">ROUNDDOWN(C17/11,0)</f>
        <v>348</v>
      </c>
      <c r="D18" s="5">
        <f t="shared" si="7"/>
        <v>468</v>
      </c>
      <c r="E18" s="5">
        <f t="shared" si="7"/>
        <v>576</v>
      </c>
      <c r="F18" s="5">
        <f t="shared" si="7"/>
        <v>780</v>
      </c>
      <c r="G18" s="5">
        <f t="shared" si="7"/>
        <v>1008</v>
      </c>
      <c r="H18" s="5">
        <f t="shared" si="7"/>
        <v>1284</v>
      </c>
    </row>
    <row r="19" spans="1:8" x14ac:dyDescent="0.15">
      <c r="A19" s="17" t="s">
        <v>17</v>
      </c>
      <c r="B19" s="11" t="s">
        <v>8</v>
      </c>
      <c r="C19" s="3">
        <v>3830</v>
      </c>
      <c r="D19" s="3">
        <v>5150</v>
      </c>
      <c r="E19" s="3">
        <v>6340</v>
      </c>
      <c r="F19" s="3">
        <v>8580</v>
      </c>
      <c r="G19" s="3">
        <v>11090</v>
      </c>
      <c r="H19" s="3">
        <v>14130</v>
      </c>
    </row>
    <row r="20" spans="1:8" x14ac:dyDescent="0.15">
      <c r="A20" s="6"/>
      <c r="B20" s="12" t="s">
        <v>9</v>
      </c>
      <c r="C20" s="5">
        <f t="shared" ref="C20:H20" si="8">ROUNDDOWN(C19/11,0)</f>
        <v>348</v>
      </c>
      <c r="D20" s="5">
        <f t="shared" si="8"/>
        <v>468</v>
      </c>
      <c r="E20" s="5">
        <f t="shared" si="8"/>
        <v>576</v>
      </c>
      <c r="F20" s="5">
        <f t="shared" si="8"/>
        <v>780</v>
      </c>
      <c r="G20" s="5">
        <f t="shared" si="8"/>
        <v>1008</v>
      </c>
      <c r="H20" s="5">
        <f t="shared" si="8"/>
        <v>1284</v>
      </c>
    </row>
    <row r="21" spans="1:8" x14ac:dyDescent="0.15">
      <c r="A21" s="17" t="s">
        <v>18</v>
      </c>
      <c r="B21" s="11" t="s">
        <v>8</v>
      </c>
      <c r="C21" s="3">
        <v>3830</v>
      </c>
      <c r="D21" s="3">
        <v>5150</v>
      </c>
      <c r="E21" s="3">
        <v>6340</v>
      </c>
      <c r="F21" s="3">
        <v>8580</v>
      </c>
      <c r="G21" s="3">
        <v>11090</v>
      </c>
      <c r="H21" s="3">
        <v>14130</v>
      </c>
    </row>
    <row r="22" spans="1:8" x14ac:dyDescent="0.15">
      <c r="A22" s="6"/>
      <c r="B22" s="12" t="s">
        <v>9</v>
      </c>
      <c r="C22" s="5">
        <f t="shared" ref="C22:H22" si="9">ROUNDDOWN(C21/11,0)</f>
        <v>348</v>
      </c>
      <c r="D22" s="5">
        <f t="shared" si="9"/>
        <v>468</v>
      </c>
      <c r="E22" s="5">
        <f t="shared" si="9"/>
        <v>576</v>
      </c>
      <c r="F22" s="5">
        <f t="shared" si="9"/>
        <v>780</v>
      </c>
      <c r="G22" s="5">
        <f t="shared" si="9"/>
        <v>1008</v>
      </c>
      <c r="H22" s="5">
        <f t="shared" si="9"/>
        <v>1284</v>
      </c>
    </row>
    <row r="23" spans="1:8" x14ac:dyDescent="0.15">
      <c r="A23" s="17" t="s">
        <v>19</v>
      </c>
      <c r="B23" s="11" t="s">
        <v>8</v>
      </c>
      <c r="C23" s="15">
        <v>3830</v>
      </c>
      <c r="D23" s="15">
        <v>5150</v>
      </c>
      <c r="E23" s="15">
        <v>6340</v>
      </c>
      <c r="F23" s="15">
        <v>8580</v>
      </c>
      <c r="G23" s="15">
        <v>11090</v>
      </c>
      <c r="H23" s="15">
        <v>14130</v>
      </c>
    </row>
    <row r="24" spans="1:8" x14ac:dyDescent="0.15">
      <c r="A24" s="6"/>
      <c r="B24" s="13" t="s">
        <v>9</v>
      </c>
      <c r="C24" s="5">
        <f>ROUNDDOWN(C23/11,0)</f>
        <v>348</v>
      </c>
      <c r="D24" s="5">
        <f t="shared" ref="D24:H24" si="10">ROUNDDOWN(D23/11,0)</f>
        <v>468</v>
      </c>
      <c r="E24" s="5">
        <f t="shared" si="10"/>
        <v>576</v>
      </c>
      <c r="F24" s="5">
        <f t="shared" si="10"/>
        <v>780</v>
      </c>
      <c r="G24" s="5">
        <f t="shared" si="10"/>
        <v>1008</v>
      </c>
      <c r="H24" s="5">
        <f t="shared" si="10"/>
        <v>1284</v>
      </c>
    </row>
    <row r="25" spans="1:8" x14ac:dyDescent="0.15">
      <c r="A25" s="17" t="s">
        <v>20</v>
      </c>
      <c r="B25" s="11" t="s">
        <v>8</v>
      </c>
      <c r="C25" s="3">
        <v>2090</v>
      </c>
    </row>
    <row r="26" spans="1:8" x14ac:dyDescent="0.15">
      <c r="A26" s="18"/>
      <c r="B26" s="14" t="s">
        <v>9</v>
      </c>
      <c r="C26" s="5">
        <f>ROUNDDOWN(C25/11,0)</f>
        <v>190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CD6E9-AA79-470A-866C-6D8AE3BC605A}">
  <sheetPr>
    <tabColor rgb="FF00B050"/>
  </sheetPr>
  <dimension ref="A2:H26"/>
  <sheetViews>
    <sheetView workbookViewId="0">
      <selection sqref="A1:N1"/>
    </sheetView>
  </sheetViews>
  <sheetFormatPr defaultColWidth="9" defaultRowHeight="13.5" x14ac:dyDescent="0.15"/>
  <cols>
    <col min="1" max="1" width="25.625" style="16" customWidth="1"/>
    <col min="2" max="16384" width="9" style="16"/>
  </cols>
  <sheetData>
    <row r="2" spans="1:8" x14ac:dyDescent="0.15">
      <c r="A2" s="8"/>
      <c r="B2" s="1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</row>
    <row r="3" spans="1:8" x14ac:dyDescent="0.15">
      <c r="A3" s="17" t="s">
        <v>7</v>
      </c>
      <c r="B3" s="11" t="s">
        <v>8</v>
      </c>
      <c r="C3" s="3">
        <v>12500</v>
      </c>
      <c r="D3" s="3">
        <v>16500</v>
      </c>
      <c r="E3" s="3">
        <v>20200</v>
      </c>
      <c r="F3" s="3">
        <v>28200</v>
      </c>
      <c r="G3" s="3">
        <v>36000</v>
      </c>
      <c r="H3" s="3">
        <v>46200</v>
      </c>
    </row>
    <row r="4" spans="1:8" x14ac:dyDescent="0.15">
      <c r="A4" s="6"/>
      <c r="B4" s="12" t="s">
        <v>9</v>
      </c>
      <c r="C4" s="5">
        <f t="shared" ref="C4:H4" si="0">ROUNDDOWN(C3/11,0)</f>
        <v>1136</v>
      </c>
      <c r="D4" s="5">
        <f t="shared" si="0"/>
        <v>1500</v>
      </c>
      <c r="E4" s="5">
        <f t="shared" si="0"/>
        <v>1836</v>
      </c>
      <c r="F4" s="5">
        <f t="shared" si="0"/>
        <v>2563</v>
      </c>
      <c r="G4" s="5">
        <f t="shared" si="0"/>
        <v>3272</v>
      </c>
      <c r="H4" s="5">
        <f t="shared" si="0"/>
        <v>4200</v>
      </c>
    </row>
    <row r="5" spans="1:8" x14ac:dyDescent="0.15">
      <c r="A5" s="17" t="s">
        <v>10</v>
      </c>
      <c r="B5" s="11" t="s">
        <v>8</v>
      </c>
      <c r="C5" s="3">
        <v>5600</v>
      </c>
      <c r="D5" s="3">
        <v>7400</v>
      </c>
      <c r="E5" s="3">
        <v>9200</v>
      </c>
      <c r="F5" s="3">
        <v>12600</v>
      </c>
      <c r="G5" s="3">
        <v>16200</v>
      </c>
      <c r="H5" s="3">
        <v>20600</v>
      </c>
    </row>
    <row r="6" spans="1:8" x14ac:dyDescent="0.15">
      <c r="A6" s="9"/>
      <c r="B6" s="12" t="s">
        <v>9</v>
      </c>
      <c r="C6" s="5">
        <f t="shared" ref="C6:H6" si="1">ROUNDDOWN(C5/11,0)</f>
        <v>509</v>
      </c>
      <c r="D6" s="5">
        <f t="shared" si="1"/>
        <v>672</v>
      </c>
      <c r="E6" s="5">
        <f t="shared" si="1"/>
        <v>836</v>
      </c>
      <c r="F6" s="5">
        <f t="shared" si="1"/>
        <v>1145</v>
      </c>
      <c r="G6" s="5">
        <f t="shared" si="1"/>
        <v>1472</v>
      </c>
      <c r="H6" s="5">
        <f t="shared" si="1"/>
        <v>1872</v>
      </c>
    </row>
    <row r="7" spans="1:8" x14ac:dyDescent="0.15">
      <c r="A7" s="17" t="s">
        <v>11</v>
      </c>
      <c r="B7" s="11" t="s">
        <v>8</v>
      </c>
      <c r="C7" s="3">
        <v>2400</v>
      </c>
      <c r="D7" s="3">
        <v>3200</v>
      </c>
      <c r="E7" s="3">
        <v>3800</v>
      </c>
      <c r="F7" s="3">
        <v>5400</v>
      </c>
      <c r="G7" s="3">
        <v>6800</v>
      </c>
      <c r="H7" s="3">
        <v>8600</v>
      </c>
    </row>
    <row r="8" spans="1:8" x14ac:dyDescent="0.15">
      <c r="A8" s="9"/>
      <c r="B8" s="12" t="s">
        <v>9</v>
      </c>
      <c r="C8" s="5">
        <f t="shared" ref="C8:H8" si="2">ROUNDDOWN(C7/11,0)</f>
        <v>218</v>
      </c>
      <c r="D8" s="5">
        <f t="shared" si="2"/>
        <v>290</v>
      </c>
      <c r="E8" s="5">
        <f t="shared" si="2"/>
        <v>345</v>
      </c>
      <c r="F8" s="5">
        <f t="shared" si="2"/>
        <v>490</v>
      </c>
      <c r="G8" s="5">
        <f t="shared" si="2"/>
        <v>618</v>
      </c>
      <c r="H8" s="5">
        <f t="shared" si="2"/>
        <v>781</v>
      </c>
    </row>
    <row r="9" spans="1:8" x14ac:dyDescent="0.15">
      <c r="A9" s="17" t="s">
        <v>12</v>
      </c>
      <c r="B9" s="11" t="s">
        <v>8</v>
      </c>
      <c r="C9" s="3">
        <v>4600</v>
      </c>
      <c r="D9" s="3">
        <v>6100</v>
      </c>
      <c r="E9" s="3">
        <v>7400</v>
      </c>
      <c r="F9" s="3">
        <v>10500</v>
      </c>
      <c r="G9" s="3">
        <v>13300</v>
      </c>
      <c r="H9" s="3">
        <v>17100</v>
      </c>
    </row>
    <row r="10" spans="1:8" x14ac:dyDescent="0.15">
      <c r="A10" s="9"/>
      <c r="B10" s="12" t="s">
        <v>9</v>
      </c>
      <c r="C10" s="5">
        <f t="shared" ref="C10:H10" si="3">ROUNDDOWN(C9/11,0)</f>
        <v>418</v>
      </c>
      <c r="D10" s="5">
        <f t="shared" si="3"/>
        <v>554</v>
      </c>
      <c r="E10" s="5">
        <f t="shared" si="3"/>
        <v>672</v>
      </c>
      <c r="F10" s="5">
        <f t="shared" si="3"/>
        <v>954</v>
      </c>
      <c r="G10" s="5">
        <f t="shared" si="3"/>
        <v>1209</v>
      </c>
      <c r="H10" s="5">
        <f t="shared" si="3"/>
        <v>1554</v>
      </c>
    </row>
    <row r="11" spans="1:8" x14ac:dyDescent="0.15">
      <c r="A11" s="17" t="s">
        <v>13</v>
      </c>
      <c r="B11" s="11" t="s">
        <v>8</v>
      </c>
      <c r="C11" s="3">
        <v>6300</v>
      </c>
      <c r="D11" s="3">
        <v>8400</v>
      </c>
      <c r="E11" s="3">
        <v>10200</v>
      </c>
      <c r="F11" s="3">
        <v>14400</v>
      </c>
      <c r="G11" s="3">
        <v>18300</v>
      </c>
      <c r="H11" s="3">
        <v>23600</v>
      </c>
    </row>
    <row r="12" spans="1:8" x14ac:dyDescent="0.15">
      <c r="A12" s="10"/>
      <c r="B12" s="12" t="s">
        <v>9</v>
      </c>
      <c r="C12" s="5">
        <f t="shared" ref="C12:H12" si="4">ROUNDDOWN(C11/11,0)</f>
        <v>572</v>
      </c>
      <c r="D12" s="5">
        <f t="shared" si="4"/>
        <v>763</v>
      </c>
      <c r="E12" s="5">
        <f t="shared" si="4"/>
        <v>927</v>
      </c>
      <c r="F12" s="5">
        <f t="shared" si="4"/>
        <v>1309</v>
      </c>
      <c r="G12" s="5">
        <f t="shared" si="4"/>
        <v>1663</v>
      </c>
      <c r="H12" s="5">
        <f t="shared" si="4"/>
        <v>2145</v>
      </c>
    </row>
    <row r="13" spans="1:8" x14ac:dyDescent="0.15">
      <c r="A13" s="17" t="s">
        <v>14</v>
      </c>
      <c r="B13" s="11" t="s">
        <v>8</v>
      </c>
      <c r="C13" s="3">
        <v>2800</v>
      </c>
      <c r="D13" s="3">
        <v>3600</v>
      </c>
      <c r="E13" s="3">
        <v>4500</v>
      </c>
      <c r="F13" s="3">
        <v>6100</v>
      </c>
      <c r="G13" s="3">
        <v>7800</v>
      </c>
      <c r="H13" s="3">
        <v>10000</v>
      </c>
    </row>
    <row r="14" spans="1:8" x14ac:dyDescent="0.15">
      <c r="A14" s="9"/>
      <c r="B14" s="12" t="s">
        <v>9</v>
      </c>
      <c r="C14" s="5">
        <f t="shared" ref="C14:H14" si="5">ROUNDDOWN(C13/11,0)</f>
        <v>254</v>
      </c>
      <c r="D14" s="5">
        <f t="shared" si="5"/>
        <v>327</v>
      </c>
      <c r="E14" s="5">
        <f t="shared" si="5"/>
        <v>409</v>
      </c>
      <c r="F14" s="5">
        <f t="shared" si="5"/>
        <v>554</v>
      </c>
      <c r="G14" s="5">
        <f t="shared" si="5"/>
        <v>709</v>
      </c>
      <c r="H14" s="5">
        <f t="shared" si="5"/>
        <v>909</v>
      </c>
    </row>
    <row r="15" spans="1:8" x14ac:dyDescent="0.15">
      <c r="A15" s="17" t="s">
        <v>15</v>
      </c>
      <c r="B15" s="11" t="s">
        <v>8</v>
      </c>
      <c r="C15" s="3">
        <v>2000</v>
      </c>
      <c r="D15" s="3">
        <v>2600</v>
      </c>
      <c r="E15" s="3">
        <v>3200</v>
      </c>
      <c r="F15" s="3">
        <v>4300</v>
      </c>
      <c r="G15" s="3">
        <v>5600</v>
      </c>
      <c r="H15" s="3">
        <v>7100</v>
      </c>
    </row>
    <row r="16" spans="1:8" x14ac:dyDescent="0.15">
      <c r="A16" s="9"/>
      <c r="B16" s="12" t="s">
        <v>9</v>
      </c>
      <c r="C16" s="5">
        <f t="shared" ref="C16:H16" si="6">ROUNDDOWN(C15/11,0)</f>
        <v>181</v>
      </c>
      <c r="D16" s="5">
        <f t="shared" si="6"/>
        <v>236</v>
      </c>
      <c r="E16" s="5">
        <f t="shared" si="6"/>
        <v>290</v>
      </c>
      <c r="F16" s="5">
        <f t="shared" si="6"/>
        <v>390</v>
      </c>
      <c r="G16" s="5">
        <f t="shared" si="6"/>
        <v>509</v>
      </c>
      <c r="H16" s="5">
        <f t="shared" si="6"/>
        <v>645</v>
      </c>
    </row>
    <row r="17" spans="1:8" x14ac:dyDescent="0.15">
      <c r="A17" s="17" t="s">
        <v>16</v>
      </c>
      <c r="B17" s="11" t="s">
        <v>8</v>
      </c>
      <c r="C17" s="3">
        <v>2000</v>
      </c>
      <c r="D17" s="3">
        <v>2600</v>
      </c>
      <c r="E17" s="3">
        <v>3200</v>
      </c>
      <c r="F17" s="3">
        <v>4300</v>
      </c>
      <c r="G17" s="3">
        <v>5600</v>
      </c>
      <c r="H17" s="3">
        <v>7100</v>
      </c>
    </row>
    <row r="18" spans="1:8" x14ac:dyDescent="0.15">
      <c r="A18" s="9"/>
      <c r="B18" s="12" t="s">
        <v>9</v>
      </c>
      <c r="C18" s="5">
        <f t="shared" ref="C18:H18" si="7">ROUNDDOWN(C17/11,0)</f>
        <v>181</v>
      </c>
      <c r="D18" s="5">
        <f t="shared" si="7"/>
        <v>236</v>
      </c>
      <c r="E18" s="5">
        <f t="shared" si="7"/>
        <v>290</v>
      </c>
      <c r="F18" s="5">
        <f t="shared" si="7"/>
        <v>390</v>
      </c>
      <c r="G18" s="5">
        <f t="shared" si="7"/>
        <v>509</v>
      </c>
      <c r="H18" s="5">
        <f t="shared" si="7"/>
        <v>645</v>
      </c>
    </row>
    <row r="19" spans="1:8" x14ac:dyDescent="0.15">
      <c r="A19" s="17" t="s">
        <v>17</v>
      </c>
      <c r="B19" s="11" t="s">
        <v>8</v>
      </c>
      <c r="C19" s="3">
        <v>2000</v>
      </c>
      <c r="D19" s="3">
        <v>2600</v>
      </c>
      <c r="E19" s="3">
        <v>3200</v>
      </c>
      <c r="F19" s="3">
        <v>4300</v>
      </c>
      <c r="G19" s="3">
        <v>5600</v>
      </c>
      <c r="H19" s="3">
        <v>7100</v>
      </c>
    </row>
    <row r="20" spans="1:8" x14ac:dyDescent="0.15">
      <c r="A20" s="9"/>
      <c r="B20" s="12" t="s">
        <v>9</v>
      </c>
      <c r="C20" s="5">
        <f t="shared" ref="C20:H20" si="8">ROUNDDOWN(C19/11,0)</f>
        <v>181</v>
      </c>
      <c r="D20" s="5">
        <f t="shared" si="8"/>
        <v>236</v>
      </c>
      <c r="E20" s="5">
        <f t="shared" si="8"/>
        <v>290</v>
      </c>
      <c r="F20" s="5">
        <f t="shared" si="8"/>
        <v>390</v>
      </c>
      <c r="G20" s="5">
        <f t="shared" si="8"/>
        <v>509</v>
      </c>
      <c r="H20" s="5">
        <f t="shared" si="8"/>
        <v>645</v>
      </c>
    </row>
    <row r="21" spans="1:8" x14ac:dyDescent="0.15">
      <c r="A21" s="17" t="s">
        <v>18</v>
      </c>
      <c r="B21" s="11" t="s">
        <v>8</v>
      </c>
      <c r="C21" s="7">
        <v>2000</v>
      </c>
      <c r="D21" s="7">
        <v>2600</v>
      </c>
      <c r="E21" s="7">
        <v>3200</v>
      </c>
      <c r="F21" s="7">
        <v>4300</v>
      </c>
      <c r="G21" s="7">
        <v>5600</v>
      </c>
      <c r="H21" s="7">
        <v>7100</v>
      </c>
    </row>
    <row r="22" spans="1:8" x14ac:dyDescent="0.15">
      <c r="A22" s="9"/>
      <c r="B22" s="12" t="s">
        <v>9</v>
      </c>
      <c r="C22" s="5">
        <f t="shared" ref="C22:H22" si="9">ROUNDDOWN(C21/11,0)</f>
        <v>181</v>
      </c>
      <c r="D22" s="5">
        <f t="shared" si="9"/>
        <v>236</v>
      </c>
      <c r="E22" s="5">
        <f t="shared" si="9"/>
        <v>290</v>
      </c>
      <c r="F22" s="5">
        <f t="shared" si="9"/>
        <v>390</v>
      </c>
      <c r="G22" s="5">
        <f t="shared" si="9"/>
        <v>509</v>
      </c>
      <c r="H22" s="5">
        <f t="shared" si="9"/>
        <v>645</v>
      </c>
    </row>
    <row r="23" spans="1:8" x14ac:dyDescent="0.15">
      <c r="A23" s="17" t="s">
        <v>19</v>
      </c>
      <c r="B23" s="11" t="s">
        <v>8</v>
      </c>
      <c r="C23" s="3">
        <v>2000</v>
      </c>
      <c r="D23" s="3">
        <v>2600</v>
      </c>
      <c r="E23" s="3">
        <v>3200</v>
      </c>
      <c r="F23" s="3">
        <v>4300</v>
      </c>
      <c r="G23" s="3">
        <v>5600</v>
      </c>
      <c r="H23" s="3">
        <v>7100</v>
      </c>
    </row>
    <row r="24" spans="1:8" x14ac:dyDescent="0.15">
      <c r="A24" s="9"/>
      <c r="B24" s="13" t="s">
        <v>9</v>
      </c>
      <c r="C24" s="5">
        <f>ROUNDDOWN(C23/11,0)</f>
        <v>181</v>
      </c>
      <c r="D24" s="5">
        <f t="shared" ref="D24:H24" si="10">ROUNDDOWN(D23/11,0)</f>
        <v>236</v>
      </c>
      <c r="E24" s="5">
        <f t="shared" si="10"/>
        <v>290</v>
      </c>
      <c r="F24" s="5">
        <f t="shared" si="10"/>
        <v>390</v>
      </c>
      <c r="G24" s="5">
        <f t="shared" si="10"/>
        <v>509</v>
      </c>
      <c r="H24" s="5">
        <f t="shared" si="10"/>
        <v>645</v>
      </c>
    </row>
    <row r="25" spans="1:8" x14ac:dyDescent="0.15">
      <c r="A25" s="17" t="s">
        <v>20</v>
      </c>
      <c r="B25" s="11" t="s">
        <v>8</v>
      </c>
      <c r="C25" s="3">
        <v>2090</v>
      </c>
    </row>
    <row r="26" spans="1:8" x14ac:dyDescent="0.15">
      <c r="A26" s="18"/>
      <c r="B26" s="14" t="s">
        <v>9</v>
      </c>
      <c r="C26" s="5">
        <f>ROUNDDOWN(C25/11,0)</f>
        <v>190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FE93D-FB02-417A-8763-53EE15E1D912}">
  <sheetPr>
    <tabColor rgb="FF00B050"/>
  </sheetPr>
  <dimension ref="A1:Q97"/>
  <sheetViews>
    <sheetView tabSelected="1" view="pageBreakPreview" zoomScaleNormal="100" zoomScaleSheetLayoutView="100" workbookViewId="0">
      <selection activeCell="W7" sqref="W7"/>
    </sheetView>
  </sheetViews>
  <sheetFormatPr defaultColWidth="5.625" defaultRowHeight="20.100000000000001" customHeight="1" x14ac:dyDescent="0.15"/>
  <cols>
    <col min="1" max="14" width="5.625" style="20"/>
    <col min="15" max="15" width="5.625" style="19"/>
    <col min="16" max="16384" width="5.625" style="20"/>
  </cols>
  <sheetData>
    <row r="1" spans="1:17" ht="20.100000000000001" customHeight="1" x14ac:dyDescent="0.15">
      <c r="B1" s="49"/>
      <c r="D1" s="141" t="s">
        <v>22</v>
      </c>
      <c r="E1" s="141"/>
      <c r="F1" s="141"/>
      <c r="G1" s="141"/>
      <c r="H1" s="141"/>
      <c r="I1" s="141"/>
      <c r="J1" s="141"/>
      <c r="K1" s="141"/>
      <c r="L1" s="141"/>
      <c r="M1" s="141"/>
      <c r="N1" s="130" t="s">
        <v>218</v>
      </c>
      <c r="O1" s="130"/>
      <c r="P1" s="130"/>
    </row>
    <row r="2" spans="1:17" ht="20.100000000000001" customHeight="1" x14ac:dyDescent="0.15">
      <c r="A2" s="20" t="s">
        <v>23</v>
      </c>
    </row>
    <row r="3" spans="1:17" s="22" customFormat="1" ht="20.100000000000001" customHeight="1" thickBot="1" x14ac:dyDescent="0.2">
      <c r="A3" s="125" t="s">
        <v>24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</row>
    <row r="4" spans="1:17" ht="27" customHeight="1" thickTop="1" x14ac:dyDescent="0.15">
      <c r="A4" s="131" t="s">
        <v>182</v>
      </c>
      <c r="B4" s="132"/>
      <c r="C4" s="136"/>
      <c r="D4" s="137"/>
      <c r="E4" s="137"/>
      <c r="F4" s="137"/>
      <c r="G4" s="137"/>
      <c r="H4" s="137"/>
      <c r="I4" s="137"/>
      <c r="J4" s="137"/>
      <c r="K4" s="137"/>
      <c r="L4" s="137"/>
      <c r="M4" s="135" t="s">
        <v>187</v>
      </c>
      <c r="N4" s="82"/>
      <c r="O4" s="85"/>
      <c r="P4" s="134"/>
      <c r="Q4" s="320" t="s">
        <v>238</v>
      </c>
    </row>
    <row r="5" spans="1:17" ht="24" customHeight="1" x14ac:dyDescent="0.15">
      <c r="A5" s="83" t="s">
        <v>183</v>
      </c>
      <c r="B5" s="84"/>
      <c r="C5" s="50" t="s">
        <v>25</v>
      </c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8"/>
    </row>
    <row r="6" spans="1:17" ht="24" customHeight="1" x14ac:dyDescent="0.15">
      <c r="A6" s="83" t="s">
        <v>184</v>
      </c>
      <c r="B6" s="84"/>
      <c r="C6" s="139"/>
      <c r="D6" s="140"/>
      <c r="E6" s="140"/>
      <c r="F6" s="140"/>
      <c r="G6" s="140"/>
      <c r="H6" s="140"/>
      <c r="I6" s="96" t="s">
        <v>181</v>
      </c>
      <c r="J6" s="84"/>
      <c r="K6" s="139"/>
      <c r="L6" s="140"/>
      <c r="M6" s="140"/>
      <c r="N6" s="140"/>
      <c r="O6" s="140"/>
      <c r="P6" s="142"/>
    </row>
    <row r="7" spans="1:17" ht="24" customHeight="1" thickBot="1" x14ac:dyDescent="0.2">
      <c r="A7" s="165" t="s">
        <v>185</v>
      </c>
      <c r="B7" s="166"/>
      <c r="C7" s="167"/>
      <c r="D7" s="168"/>
      <c r="E7" s="168"/>
      <c r="F7" s="168"/>
      <c r="G7" s="168"/>
      <c r="H7" s="168"/>
      <c r="I7" s="169" t="s">
        <v>26</v>
      </c>
      <c r="J7" s="170"/>
      <c r="K7" s="149"/>
      <c r="L7" s="150"/>
      <c r="M7" s="150"/>
      <c r="N7" s="150"/>
      <c r="O7" s="150"/>
      <c r="P7" s="151"/>
    </row>
    <row r="8" spans="1:17" ht="14.1" customHeight="1" thickTop="1" thickBot="1" x14ac:dyDescent="0.2">
      <c r="D8" s="51"/>
      <c r="E8" s="51"/>
      <c r="F8" s="51"/>
    </row>
    <row r="9" spans="1:17" ht="24" customHeight="1" thickTop="1" thickBot="1" x14ac:dyDescent="0.2">
      <c r="A9" s="187" t="s">
        <v>27</v>
      </c>
      <c r="B9" s="188"/>
      <c r="C9" s="161"/>
      <c r="D9" s="162"/>
      <c r="E9" s="162"/>
      <c r="F9" s="191"/>
      <c r="G9" s="191"/>
      <c r="H9" s="191"/>
      <c r="I9" s="191"/>
      <c r="J9" s="191"/>
      <c r="K9" s="191"/>
      <c r="L9" s="192"/>
      <c r="M9" s="163" t="s">
        <v>28</v>
      </c>
      <c r="N9" s="164"/>
      <c r="O9" s="189"/>
      <c r="P9" s="190"/>
    </row>
    <row r="10" spans="1:17" ht="20.100000000000001" customHeight="1" thickTop="1" x14ac:dyDescent="0.15">
      <c r="A10" s="182" t="s">
        <v>177</v>
      </c>
      <c r="B10" s="183"/>
      <c r="C10" s="183"/>
      <c r="D10" s="180" t="s">
        <v>178</v>
      </c>
      <c r="E10" s="181"/>
      <c r="F10" s="184" t="s">
        <v>179</v>
      </c>
      <c r="G10" s="185"/>
      <c r="H10" s="185"/>
      <c r="I10" s="185"/>
      <c r="J10" s="186"/>
      <c r="K10" s="154" t="s">
        <v>210</v>
      </c>
      <c r="L10" s="155"/>
      <c r="M10" s="202" t="s">
        <v>29</v>
      </c>
      <c r="N10" s="115"/>
      <c r="O10" s="115" t="s">
        <v>30</v>
      </c>
      <c r="P10" s="115"/>
    </row>
    <row r="11" spans="1:17" ht="17.100000000000001" customHeight="1" x14ac:dyDescent="0.15">
      <c r="A11" s="171"/>
      <c r="B11" s="172"/>
      <c r="C11" s="177"/>
      <c r="D11" s="147"/>
      <c r="E11" s="148"/>
      <c r="F11" s="107"/>
      <c r="G11" s="108"/>
      <c r="H11" s="108"/>
      <c r="I11" s="108"/>
      <c r="J11" s="109"/>
      <c r="K11" s="128"/>
      <c r="L11" s="129"/>
      <c r="M11" s="126">
        <f ca="1">IFERROR(method!F52,0)</f>
        <v>0</v>
      </c>
      <c r="N11" s="127"/>
      <c r="O11" s="160">
        <f ca="1">IFERROR(method!H52,0)</f>
        <v>0</v>
      </c>
      <c r="P11" s="160"/>
    </row>
    <row r="12" spans="1:17" ht="17.100000000000001" customHeight="1" x14ac:dyDescent="0.15">
      <c r="A12" s="173"/>
      <c r="B12" s="174"/>
      <c r="C12" s="178"/>
      <c r="D12" s="145"/>
      <c r="E12" s="146"/>
      <c r="F12" s="110"/>
      <c r="G12" s="111"/>
      <c r="H12" s="111"/>
      <c r="I12" s="111"/>
      <c r="J12" s="112"/>
      <c r="K12" s="94"/>
      <c r="L12" s="95"/>
      <c r="M12" s="158">
        <f ca="1">IFERROR(method!F53,0)</f>
        <v>0</v>
      </c>
      <c r="N12" s="159"/>
      <c r="O12" s="153">
        <f ca="1">IFERROR(method!H53,0)</f>
        <v>0</v>
      </c>
      <c r="P12" s="153"/>
    </row>
    <row r="13" spans="1:17" ht="17.100000000000001" customHeight="1" x14ac:dyDescent="0.15">
      <c r="A13" s="173"/>
      <c r="B13" s="174"/>
      <c r="C13" s="178"/>
      <c r="D13" s="145"/>
      <c r="E13" s="146"/>
      <c r="F13" s="110"/>
      <c r="G13" s="111"/>
      <c r="H13" s="111"/>
      <c r="I13" s="111"/>
      <c r="J13" s="112"/>
      <c r="K13" s="94"/>
      <c r="L13" s="95"/>
      <c r="M13" s="158">
        <f ca="1">IFERROR(method!F54,0)</f>
        <v>0</v>
      </c>
      <c r="N13" s="159"/>
      <c r="O13" s="153">
        <f ca="1">IFERROR(method!H54,0)</f>
        <v>0</v>
      </c>
      <c r="P13" s="153"/>
    </row>
    <row r="14" spans="1:17" ht="17.100000000000001" customHeight="1" x14ac:dyDescent="0.15">
      <c r="A14" s="175"/>
      <c r="B14" s="176"/>
      <c r="C14" s="179"/>
      <c r="D14" s="100"/>
      <c r="E14" s="101"/>
      <c r="F14" s="104"/>
      <c r="G14" s="105"/>
      <c r="H14" s="105"/>
      <c r="I14" s="105"/>
      <c r="J14" s="106"/>
      <c r="K14" s="102"/>
      <c r="L14" s="103"/>
      <c r="M14" s="156">
        <f ca="1">IFERROR(method!F55,0)</f>
        <v>0</v>
      </c>
      <c r="N14" s="157"/>
      <c r="O14" s="152">
        <f ca="1">IFERROR(method!H55,0)</f>
        <v>0</v>
      </c>
      <c r="P14" s="152"/>
    </row>
    <row r="15" spans="1:17" ht="17.100000000000001" customHeight="1" x14ac:dyDescent="0.15">
      <c r="A15" s="118"/>
      <c r="B15" s="119"/>
      <c r="C15" s="143"/>
      <c r="D15" s="147"/>
      <c r="E15" s="148"/>
      <c r="F15" s="107"/>
      <c r="G15" s="108"/>
      <c r="H15" s="108"/>
      <c r="I15" s="108"/>
      <c r="J15" s="109"/>
      <c r="K15" s="128"/>
      <c r="L15" s="129"/>
      <c r="M15" s="126">
        <f ca="1">IFERROR(method!F56,0)</f>
        <v>0</v>
      </c>
      <c r="N15" s="127"/>
      <c r="O15" s="160">
        <f ca="1">IFERROR(method!H56,0)</f>
        <v>0</v>
      </c>
      <c r="P15" s="160"/>
    </row>
    <row r="16" spans="1:17" ht="17.100000000000001" customHeight="1" x14ac:dyDescent="0.15">
      <c r="A16" s="120"/>
      <c r="B16" s="121"/>
      <c r="C16" s="144"/>
      <c r="D16" s="145"/>
      <c r="E16" s="146"/>
      <c r="F16" s="110"/>
      <c r="G16" s="111"/>
      <c r="H16" s="111"/>
      <c r="I16" s="111"/>
      <c r="J16" s="112"/>
      <c r="K16" s="94"/>
      <c r="L16" s="95"/>
      <c r="M16" s="158">
        <f ca="1">IFERROR(method!F57,0)</f>
        <v>0</v>
      </c>
      <c r="N16" s="159"/>
      <c r="O16" s="153">
        <f ca="1">IFERROR(method!H57,0)</f>
        <v>0</v>
      </c>
      <c r="P16" s="153"/>
    </row>
    <row r="17" spans="1:16" ht="17.100000000000001" customHeight="1" x14ac:dyDescent="0.15">
      <c r="A17" s="120"/>
      <c r="B17" s="121"/>
      <c r="C17" s="144"/>
      <c r="D17" s="145"/>
      <c r="E17" s="146"/>
      <c r="F17" s="110"/>
      <c r="G17" s="111"/>
      <c r="H17" s="111"/>
      <c r="I17" s="111"/>
      <c r="J17" s="112"/>
      <c r="K17" s="94"/>
      <c r="L17" s="95"/>
      <c r="M17" s="158">
        <f ca="1">IFERROR(method!F58,0)</f>
        <v>0</v>
      </c>
      <c r="N17" s="159"/>
      <c r="O17" s="153">
        <f ca="1">IFERROR(method!H58,0)</f>
        <v>0</v>
      </c>
      <c r="P17" s="153"/>
    </row>
    <row r="18" spans="1:16" ht="17.100000000000001" customHeight="1" x14ac:dyDescent="0.15">
      <c r="A18" s="116" t="s">
        <v>180</v>
      </c>
      <c r="B18" s="117"/>
      <c r="C18" s="117"/>
      <c r="D18" s="100"/>
      <c r="E18" s="101"/>
      <c r="F18" s="104"/>
      <c r="G18" s="105"/>
      <c r="H18" s="105"/>
      <c r="I18" s="105"/>
      <c r="J18" s="106"/>
      <c r="K18" s="102"/>
      <c r="L18" s="103"/>
      <c r="M18" s="156">
        <f ca="1">IFERROR(method!F59,0)</f>
        <v>0</v>
      </c>
      <c r="N18" s="157"/>
      <c r="O18" s="152">
        <f ca="1">IFERROR(method!H59,0)</f>
        <v>0</v>
      </c>
      <c r="P18" s="152"/>
    </row>
    <row r="19" spans="1:16" ht="17.100000000000001" customHeight="1" x14ac:dyDescent="0.15">
      <c r="A19" s="118"/>
      <c r="B19" s="119"/>
      <c r="C19" s="143"/>
      <c r="D19" s="147"/>
      <c r="E19" s="148"/>
      <c r="F19" s="107"/>
      <c r="G19" s="108"/>
      <c r="H19" s="108"/>
      <c r="I19" s="108"/>
      <c r="J19" s="109"/>
      <c r="K19" s="128"/>
      <c r="L19" s="129"/>
      <c r="M19" s="126">
        <f ca="1">IFERROR(method!F60,0)</f>
        <v>0</v>
      </c>
      <c r="N19" s="127"/>
      <c r="O19" s="160">
        <f ca="1">IFERROR(method!H60,0)</f>
        <v>0</v>
      </c>
      <c r="P19" s="160"/>
    </row>
    <row r="20" spans="1:16" ht="17.100000000000001" customHeight="1" x14ac:dyDescent="0.15">
      <c r="A20" s="120"/>
      <c r="B20" s="121"/>
      <c r="C20" s="144"/>
      <c r="D20" s="145"/>
      <c r="E20" s="146"/>
      <c r="F20" s="110"/>
      <c r="G20" s="111"/>
      <c r="H20" s="111"/>
      <c r="I20" s="111"/>
      <c r="J20" s="112"/>
      <c r="K20" s="94"/>
      <c r="L20" s="95"/>
      <c r="M20" s="158">
        <f ca="1">IFERROR(method!F61,0)</f>
        <v>0</v>
      </c>
      <c r="N20" s="159"/>
      <c r="O20" s="153">
        <f ca="1">IFERROR(method!H61,0)</f>
        <v>0</v>
      </c>
      <c r="P20" s="153"/>
    </row>
    <row r="21" spans="1:16" ht="17.100000000000001" customHeight="1" x14ac:dyDescent="0.15">
      <c r="A21" s="120"/>
      <c r="B21" s="121"/>
      <c r="C21" s="144"/>
      <c r="D21" s="145"/>
      <c r="E21" s="146"/>
      <c r="F21" s="110"/>
      <c r="G21" s="111"/>
      <c r="H21" s="111"/>
      <c r="I21" s="111"/>
      <c r="J21" s="112"/>
      <c r="K21" s="94"/>
      <c r="L21" s="95"/>
      <c r="M21" s="158">
        <f ca="1">IFERROR(method!F62,0)</f>
        <v>0</v>
      </c>
      <c r="N21" s="159"/>
      <c r="O21" s="153">
        <f ca="1">IFERROR(method!H62,0)</f>
        <v>0</v>
      </c>
      <c r="P21" s="153"/>
    </row>
    <row r="22" spans="1:16" ht="17.100000000000001" customHeight="1" x14ac:dyDescent="0.15">
      <c r="A22" s="116" t="s">
        <v>180</v>
      </c>
      <c r="B22" s="117"/>
      <c r="C22" s="117"/>
      <c r="D22" s="100"/>
      <c r="E22" s="101"/>
      <c r="F22" s="104"/>
      <c r="G22" s="105"/>
      <c r="H22" s="105"/>
      <c r="I22" s="105"/>
      <c r="J22" s="106"/>
      <c r="K22" s="102"/>
      <c r="L22" s="103"/>
      <c r="M22" s="156">
        <f ca="1">IFERROR(method!F63,0)</f>
        <v>0</v>
      </c>
      <c r="N22" s="157"/>
      <c r="O22" s="152">
        <f ca="1">IFERROR(method!H63,0)</f>
        <v>0</v>
      </c>
      <c r="P22" s="152"/>
    </row>
    <row r="23" spans="1:16" ht="17.100000000000001" customHeight="1" x14ac:dyDescent="0.15">
      <c r="A23" s="118"/>
      <c r="B23" s="119"/>
      <c r="C23" s="122"/>
      <c r="D23" s="215"/>
      <c r="E23" s="216"/>
      <c r="F23" s="107"/>
      <c r="G23" s="108"/>
      <c r="H23" s="108"/>
      <c r="I23" s="108"/>
      <c r="J23" s="109"/>
      <c r="K23" s="113"/>
      <c r="L23" s="114"/>
      <c r="M23" s="126">
        <f ca="1">IFERROR(method!F64,0)</f>
        <v>0</v>
      </c>
      <c r="N23" s="127"/>
      <c r="O23" s="160">
        <f ca="1">IFERROR(method!H64,0)</f>
        <v>0</v>
      </c>
      <c r="P23" s="160"/>
    </row>
    <row r="24" spans="1:16" ht="17.100000000000001" customHeight="1" x14ac:dyDescent="0.15">
      <c r="A24" s="120"/>
      <c r="B24" s="121"/>
      <c r="C24" s="123"/>
      <c r="D24" s="145"/>
      <c r="E24" s="146"/>
      <c r="F24" s="110"/>
      <c r="G24" s="111"/>
      <c r="H24" s="111"/>
      <c r="I24" s="111"/>
      <c r="J24" s="112"/>
      <c r="K24" s="94"/>
      <c r="L24" s="95"/>
      <c r="M24" s="158">
        <f ca="1">IFERROR(method!F65,0)</f>
        <v>0</v>
      </c>
      <c r="N24" s="159"/>
      <c r="O24" s="153">
        <f ca="1">IFERROR(method!H65,0)</f>
        <v>0</v>
      </c>
      <c r="P24" s="153"/>
    </row>
    <row r="25" spans="1:16" ht="17.100000000000001" customHeight="1" x14ac:dyDescent="0.15">
      <c r="A25" s="120"/>
      <c r="B25" s="121"/>
      <c r="C25" s="123"/>
      <c r="D25" s="145"/>
      <c r="E25" s="146"/>
      <c r="F25" s="110"/>
      <c r="G25" s="111"/>
      <c r="H25" s="111"/>
      <c r="I25" s="111"/>
      <c r="J25" s="112"/>
      <c r="K25" s="94"/>
      <c r="L25" s="95"/>
      <c r="M25" s="158">
        <f ca="1">IFERROR(method!F66,0)</f>
        <v>0</v>
      </c>
      <c r="N25" s="159"/>
      <c r="O25" s="153">
        <f ca="1">IFERROR(method!H66,0)</f>
        <v>0</v>
      </c>
      <c r="P25" s="153"/>
    </row>
    <row r="26" spans="1:16" ht="17.100000000000001" customHeight="1" thickBot="1" x14ac:dyDescent="0.2">
      <c r="A26" s="124" t="s">
        <v>180</v>
      </c>
      <c r="B26" s="125"/>
      <c r="C26" s="125"/>
      <c r="D26" s="210"/>
      <c r="E26" s="211"/>
      <c r="F26" s="212"/>
      <c r="G26" s="213"/>
      <c r="H26" s="213"/>
      <c r="I26" s="213"/>
      <c r="J26" s="214"/>
      <c r="K26" s="217"/>
      <c r="L26" s="218"/>
      <c r="M26" s="156">
        <f ca="1">IFERROR(method!F67,0)</f>
        <v>0</v>
      </c>
      <c r="N26" s="157"/>
      <c r="O26" s="152">
        <f ca="1">IFERROR(method!H67,0)</f>
        <v>0</v>
      </c>
      <c r="P26" s="152"/>
    </row>
    <row r="27" spans="1:16" ht="17.100000000000001" customHeight="1" thickTop="1" x14ac:dyDescent="0.15">
      <c r="C27" s="21"/>
      <c r="D27" s="21"/>
      <c r="E27" s="21"/>
      <c r="F27" s="23"/>
      <c r="G27" s="23"/>
      <c r="H27" s="23"/>
      <c r="I27" s="23"/>
      <c r="J27" s="67"/>
      <c r="K27" s="115" t="s">
        <v>33</v>
      </c>
      <c r="L27" s="115"/>
      <c r="M27" s="205">
        <f ca="1">SUM(M11:M26)-(2090*method!$C$70)</f>
        <v>0</v>
      </c>
      <c r="N27" s="205"/>
      <c r="O27" s="205">
        <f ca="1">SUM(O11:O26)-190*method!$C$70</f>
        <v>0</v>
      </c>
      <c r="P27" s="205"/>
    </row>
    <row r="28" spans="1:16" ht="17.100000000000001" customHeight="1" x14ac:dyDescent="0.15">
      <c r="C28" s="21"/>
      <c r="D28" s="21"/>
      <c r="E28" s="21"/>
      <c r="F28" s="23"/>
      <c r="G28" s="23"/>
      <c r="H28" s="23"/>
      <c r="I28" s="23"/>
      <c r="J28" s="67"/>
      <c r="K28" s="201" t="s">
        <v>34</v>
      </c>
      <c r="L28" s="201"/>
      <c r="M28" s="204">
        <f>method!C71</f>
        <v>0</v>
      </c>
      <c r="N28" s="204"/>
      <c r="O28" s="204">
        <f>method!D71</f>
        <v>0</v>
      </c>
      <c r="P28" s="204"/>
    </row>
    <row r="29" spans="1:16" ht="17.100000000000001" customHeight="1" thickBot="1" x14ac:dyDescent="0.2">
      <c r="J29" s="67"/>
      <c r="K29" s="200" t="s">
        <v>35</v>
      </c>
      <c r="L29" s="200"/>
      <c r="M29" s="203">
        <f ca="1">SUM(M11:M26)</f>
        <v>0</v>
      </c>
      <c r="N29" s="203"/>
      <c r="O29" s="203">
        <f ca="1">SUM(O11:O26)</f>
        <v>0</v>
      </c>
      <c r="P29" s="203"/>
    </row>
    <row r="30" spans="1:16" ht="14.1" customHeight="1" thickTop="1" thickBot="1" x14ac:dyDescent="0.2">
      <c r="N30" s="24"/>
    </row>
    <row r="31" spans="1:16" ht="21" customHeight="1" thickTop="1" x14ac:dyDescent="0.15">
      <c r="A31" s="81" t="s">
        <v>36</v>
      </c>
      <c r="B31" s="82"/>
      <c r="C31" s="85"/>
      <c r="D31" s="86"/>
      <c r="E31" s="89" t="s">
        <v>37</v>
      </c>
      <c r="F31" s="82"/>
      <c r="G31" s="136"/>
      <c r="H31" s="137"/>
      <c r="I31" s="137"/>
      <c r="J31" s="137"/>
      <c r="K31" s="137"/>
      <c r="L31" s="137"/>
      <c r="M31" s="137"/>
      <c r="N31" s="137"/>
      <c r="O31" s="137"/>
      <c r="P31" s="194"/>
    </row>
    <row r="32" spans="1:16" ht="21" customHeight="1" x14ac:dyDescent="0.15">
      <c r="A32" s="83"/>
      <c r="B32" s="84"/>
      <c r="C32" s="87"/>
      <c r="D32" s="88"/>
      <c r="E32" s="96" t="s">
        <v>38</v>
      </c>
      <c r="F32" s="84"/>
      <c r="G32" s="68"/>
      <c r="H32" s="27" t="s">
        <v>39</v>
      </c>
      <c r="I32" s="69"/>
      <c r="J32" s="27" t="s">
        <v>31</v>
      </c>
      <c r="K32" s="70"/>
      <c r="L32" s="27" t="s">
        <v>39</v>
      </c>
      <c r="M32" s="69"/>
      <c r="N32" s="195" t="s">
        <v>40</v>
      </c>
      <c r="O32" s="195"/>
      <c r="P32" s="196"/>
    </row>
    <row r="33" spans="1:16" ht="21" customHeight="1" x14ac:dyDescent="0.15">
      <c r="A33" s="83" t="s">
        <v>41</v>
      </c>
      <c r="B33" s="84"/>
      <c r="C33" s="87"/>
      <c r="D33" s="88"/>
      <c r="E33" s="84" t="s">
        <v>46</v>
      </c>
      <c r="F33" s="199"/>
      <c r="G33" s="139"/>
      <c r="H33" s="140"/>
      <c r="I33" s="140"/>
      <c r="J33" s="140"/>
      <c r="K33" s="140"/>
      <c r="L33" s="140"/>
      <c r="M33" s="140"/>
      <c r="N33" s="140"/>
      <c r="O33" s="140"/>
      <c r="P33" s="142"/>
    </row>
    <row r="34" spans="1:16" ht="21" customHeight="1" x14ac:dyDescent="0.15">
      <c r="A34" s="206" t="s">
        <v>186</v>
      </c>
      <c r="B34" s="84"/>
      <c r="C34" s="87"/>
      <c r="D34" s="88"/>
      <c r="E34" s="96" t="s">
        <v>42</v>
      </c>
      <c r="F34" s="84"/>
      <c r="G34" s="139"/>
      <c r="H34" s="140"/>
      <c r="I34" s="140"/>
      <c r="J34" s="140"/>
      <c r="K34" s="140"/>
      <c r="L34" s="140"/>
      <c r="M34" s="140"/>
      <c r="N34" s="140"/>
      <c r="O34" s="140"/>
      <c r="P34" s="142"/>
    </row>
    <row r="35" spans="1:16" ht="21" customHeight="1" x14ac:dyDescent="0.15">
      <c r="A35" s="193" t="s">
        <v>43</v>
      </c>
      <c r="B35" s="91"/>
      <c r="C35" s="90" t="s">
        <v>47</v>
      </c>
      <c r="D35" s="91"/>
      <c r="E35" s="197"/>
      <c r="F35" s="198"/>
      <c r="G35" s="92" t="s">
        <v>45</v>
      </c>
      <c r="H35" s="93"/>
      <c r="I35" s="197"/>
      <c r="J35" s="198"/>
      <c r="K35" s="90" t="s">
        <v>44</v>
      </c>
      <c r="L35" s="91"/>
      <c r="M35" s="77"/>
      <c r="N35" s="90" t="s">
        <v>48</v>
      </c>
      <c r="O35" s="91"/>
      <c r="P35" s="78"/>
    </row>
    <row r="36" spans="1:16" ht="21" customHeight="1" thickBot="1" x14ac:dyDescent="0.2">
      <c r="A36" s="220" t="s">
        <v>226</v>
      </c>
      <c r="B36" s="221"/>
      <c r="C36" s="221"/>
      <c r="D36" s="222" t="s">
        <v>223</v>
      </c>
      <c r="E36" s="221"/>
      <c r="F36" s="221"/>
      <c r="G36" s="223"/>
      <c r="H36" s="224"/>
      <c r="I36" s="222" t="s">
        <v>224</v>
      </c>
      <c r="J36" s="221"/>
      <c r="K36" s="223"/>
      <c r="L36" s="224"/>
      <c r="M36" s="222" t="s">
        <v>225</v>
      </c>
      <c r="N36" s="221"/>
      <c r="O36" s="223"/>
      <c r="P36" s="225"/>
    </row>
    <row r="37" spans="1:16" ht="20.100000000000001" customHeight="1" thickTop="1" thickBot="1" x14ac:dyDescent="0.2">
      <c r="A37" s="52" t="s">
        <v>32</v>
      </c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3"/>
      <c r="O37" s="54"/>
      <c r="P37" s="52"/>
    </row>
    <row r="38" spans="1:16" ht="14.1" customHeight="1" x14ac:dyDescent="0.15">
      <c r="N38" s="24"/>
    </row>
    <row r="39" spans="1:16" s="25" customFormat="1" ht="18" customHeight="1" x14ac:dyDescent="0.15">
      <c r="A39" s="97" t="s">
        <v>49</v>
      </c>
      <c r="B39" s="97"/>
      <c r="C39" s="97" t="s">
        <v>50</v>
      </c>
      <c r="D39" s="97"/>
      <c r="E39" s="97" t="s">
        <v>51</v>
      </c>
      <c r="F39" s="97"/>
      <c r="G39" s="97" t="s">
        <v>52</v>
      </c>
      <c r="H39" s="97"/>
      <c r="I39" s="71"/>
      <c r="J39" s="236" t="s">
        <v>55</v>
      </c>
      <c r="K39" s="237"/>
      <c r="M39" s="232"/>
      <c r="N39" s="233"/>
      <c r="O39" s="207" t="s">
        <v>54</v>
      </c>
      <c r="P39" s="207"/>
    </row>
    <row r="40" spans="1:16" s="25" customFormat="1" ht="18" customHeight="1" x14ac:dyDescent="0.15">
      <c r="A40" s="98"/>
      <c r="B40" s="98"/>
      <c r="C40" s="98"/>
      <c r="D40" s="98"/>
      <c r="E40" s="98"/>
      <c r="F40" s="98"/>
      <c r="G40" s="98"/>
      <c r="H40" s="98"/>
      <c r="I40" s="71"/>
      <c r="J40" s="198"/>
      <c r="K40" s="197"/>
      <c r="M40" s="234"/>
      <c r="N40" s="235"/>
      <c r="O40" s="208"/>
      <c r="P40" s="208"/>
    </row>
    <row r="41" spans="1:16" s="25" customFormat="1" ht="18" customHeight="1" x14ac:dyDescent="0.15">
      <c r="A41" s="99"/>
      <c r="B41" s="99"/>
      <c r="C41" s="99"/>
      <c r="D41" s="99"/>
      <c r="E41" s="99"/>
      <c r="F41" s="99"/>
      <c r="G41" s="99"/>
      <c r="H41" s="99"/>
      <c r="I41" s="71"/>
      <c r="J41" s="238"/>
      <c r="K41" s="239"/>
      <c r="M41" s="230" t="s">
        <v>53</v>
      </c>
      <c r="N41" s="231"/>
      <c r="O41" s="209"/>
      <c r="P41" s="209"/>
    </row>
    <row r="42" spans="1:16" s="25" customFormat="1" ht="14.1" customHeight="1" x14ac:dyDescent="0.15">
      <c r="K42" s="20"/>
      <c r="P42" s="19"/>
    </row>
    <row r="43" spans="1:16" ht="18" customHeight="1" x14ac:dyDescent="0.15">
      <c r="A43" s="240" t="s">
        <v>59</v>
      </c>
      <c r="B43" s="240"/>
      <c r="C43" s="241"/>
      <c r="D43" s="241"/>
      <c r="E43" s="241"/>
      <c r="F43" s="241"/>
      <c r="G43" s="241"/>
      <c r="H43" s="241"/>
      <c r="I43" s="241"/>
      <c r="J43" s="241"/>
      <c r="K43" s="241"/>
      <c r="M43" s="96" t="s">
        <v>56</v>
      </c>
      <c r="N43" s="96"/>
      <c r="O43" s="96"/>
      <c r="P43" s="96"/>
    </row>
    <row r="44" spans="1:16" ht="18" customHeight="1" x14ac:dyDescent="0.15">
      <c r="A44" s="219"/>
      <c r="B44" s="219"/>
      <c r="C44" s="219"/>
      <c r="D44" s="219"/>
      <c r="E44" s="219"/>
      <c r="F44" s="219"/>
      <c r="G44" s="219"/>
      <c r="H44" s="219"/>
      <c r="I44" s="219"/>
      <c r="J44" s="219"/>
      <c r="K44" s="219"/>
      <c r="M44" s="226" t="s">
        <v>57</v>
      </c>
      <c r="N44" s="227"/>
      <c r="O44" s="226" t="s">
        <v>58</v>
      </c>
      <c r="P44" s="227"/>
    </row>
    <row r="45" spans="1:16" ht="18" customHeight="1" x14ac:dyDescent="0.15">
      <c r="A45" s="219"/>
      <c r="B45" s="219"/>
      <c r="C45" s="219"/>
      <c r="D45" s="219"/>
      <c r="E45" s="219"/>
      <c r="F45" s="219"/>
      <c r="G45" s="219"/>
      <c r="H45" s="219"/>
      <c r="I45" s="219"/>
      <c r="J45" s="219"/>
      <c r="K45" s="219"/>
      <c r="M45" s="228"/>
      <c r="N45" s="229"/>
      <c r="O45" s="228"/>
      <c r="P45" s="229"/>
    </row>
    <row r="46" spans="1:16" s="25" customFormat="1" ht="18" customHeight="1" x14ac:dyDescent="0.15">
      <c r="A46" s="219"/>
      <c r="B46" s="219"/>
      <c r="C46" s="219"/>
      <c r="D46" s="219"/>
      <c r="E46" s="219"/>
      <c r="F46" s="219"/>
      <c r="G46" s="219"/>
      <c r="H46" s="219"/>
      <c r="I46" s="219"/>
      <c r="J46" s="219"/>
      <c r="K46" s="219"/>
      <c r="M46" s="230"/>
      <c r="N46" s="231"/>
      <c r="O46" s="230"/>
      <c r="P46" s="231"/>
    </row>
    <row r="47" spans="1:16" s="22" customFormat="1" ht="20.100000000000001" customHeight="1" x14ac:dyDescent="0.15">
      <c r="A47" s="26" t="s">
        <v>60</v>
      </c>
      <c r="O47" s="19"/>
    </row>
    <row r="48" spans="1:16" s="22" customFormat="1" ht="20.100000000000001" customHeight="1" x14ac:dyDescent="0.15">
      <c r="O48" s="72"/>
    </row>
    <row r="49" spans="1:15" s="22" customFormat="1" ht="18" customHeight="1" x14ac:dyDescent="0.15">
      <c r="A49" s="22" t="s">
        <v>61</v>
      </c>
      <c r="O49" s="72"/>
    </row>
    <row r="50" spans="1:15" s="22" customFormat="1" ht="18" customHeight="1" x14ac:dyDescent="0.15">
      <c r="O50" s="72"/>
    </row>
    <row r="51" spans="1:15" s="22" customFormat="1" ht="18" customHeight="1" x14ac:dyDescent="0.15">
      <c r="A51" s="22" t="s">
        <v>62</v>
      </c>
      <c r="O51" s="72"/>
    </row>
    <row r="52" spans="1:15" s="22" customFormat="1" ht="18" customHeight="1" x14ac:dyDescent="0.15">
      <c r="B52" s="22" t="s">
        <v>63</v>
      </c>
      <c r="O52" s="72"/>
    </row>
    <row r="53" spans="1:15" s="22" customFormat="1" ht="18" customHeight="1" x14ac:dyDescent="0.15">
      <c r="O53" s="72"/>
    </row>
    <row r="54" spans="1:15" s="22" customFormat="1" ht="18" customHeight="1" x14ac:dyDescent="0.15">
      <c r="A54" s="22" t="s">
        <v>64</v>
      </c>
      <c r="O54" s="72"/>
    </row>
    <row r="55" spans="1:15" s="22" customFormat="1" ht="18" customHeight="1" x14ac:dyDescent="0.15">
      <c r="B55" s="22" t="s">
        <v>65</v>
      </c>
      <c r="O55" s="72"/>
    </row>
    <row r="56" spans="1:15" s="22" customFormat="1" ht="18" customHeight="1" x14ac:dyDescent="0.15">
      <c r="B56" s="22" t="s">
        <v>66</v>
      </c>
      <c r="O56" s="72"/>
    </row>
    <row r="57" spans="1:15" s="22" customFormat="1" ht="18" customHeight="1" x14ac:dyDescent="0.15">
      <c r="B57" s="22" t="s">
        <v>67</v>
      </c>
      <c r="O57" s="72"/>
    </row>
    <row r="58" spans="1:15" s="22" customFormat="1" ht="18" customHeight="1" x14ac:dyDescent="0.15">
      <c r="B58" s="22" t="s">
        <v>68</v>
      </c>
      <c r="O58" s="72"/>
    </row>
    <row r="59" spans="1:15" s="22" customFormat="1" ht="18" customHeight="1" x14ac:dyDescent="0.15">
      <c r="B59" s="22" t="s">
        <v>69</v>
      </c>
      <c r="O59" s="72"/>
    </row>
    <row r="60" spans="1:15" s="22" customFormat="1" ht="18" customHeight="1" x14ac:dyDescent="0.15">
      <c r="O60" s="72"/>
    </row>
    <row r="61" spans="1:15" s="22" customFormat="1" ht="18" customHeight="1" x14ac:dyDescent="0.15">
      <c r="A61" s="22" t="s">
        <v>70</v>
      </c>
      <c r="O61" s="72"/>
    </row>
    <row r="62" spans="1:15" s="22" customFormat="1" ht="18" customHeight="1" x14ac:dyDescent="0.15">
      <c r="B62" s="22" t="s">
        <v>71</v>
      </c>
      <c r="O62" s="72"/>
    </row>
    <row r="63" spans="1:15" s="22" customFormat="1" ht="18" customHeight="1" x14ac:dyDescent="0.15">
      <c r="O63" s="72"/>
    </row>
    <row r="64" spans="1:15" s="22" customFormat="1" ht="18" customHeight="1" x14ac:dyDescent="0.15">
      <c r="A64" s="22" t="s">
        <v>72</v>
      </c>
      <c r="O64" s="72"/>
    </row>
    <row r="65" spans="1:15" s="22" customFormat="1" ht="18" customHeight="1" x14ac:dyDescent="0.15">
      <c r="B65" s="22" t="s">
        <v>73</v>
      </c>
      <c r="O65" s="72"/>
    </row>
    <row r="66" spans="1:15" s="22" customFormat="1" ht="18" customHeight="1" x14ac:dyDescent="0.15">
      <c r="O66" s="72"/>
    </row>
    <row r="67" spans="1:15" s="22" customFormat="1" ht="18" customHeight="1" x14ac:dyDescent="0.15">
      <c r="A67" s="22" t="s">
        <v>74</v>
      </c>
      <c r="O67" s="72"/>
    </row>
    <row r="68" spans="1:15" s="22" customFormat="1" ht="18" customHeight="1" x14ac:dyDescent="0.15">
      <c r="B68" s="22" t="s">
        <v>75</v>
      </c>
      <c r="O68" s="72"/>
    </row>
    <row r="69" spans="1:15" s="22" customFormat="1" ht="18" customHeight="1" x14ac:dyDescent="0.15">
      <c r="O69" s="72"/>
    </row>
    <row r="70" spans="1:15" s="22" customFormat="1" ht="18" customHeight="1" x14ac:dyDescent="0.15">
      <c r="A70" s="22" t="s">
        <v>76</v>
      </c>
      <c r="O70" s="72"/>
    </row>
    <row r="71" spans="1:15" s="22" customFormat="1" ht="18" customHeight="1" x14ac:dyDescent="0.15">
      <c r="B71" s="22" t="s">
        <v>77</v>
      </c>
      <c r="O71" s="72"/>
    </row>
    <row r="72" spans="1:15" s="22" customFormat="1" ht="18" customHeight="1" x14ac:dyDescent="0.15">
      <c r="B72" s="22" t="s">
        <v>78</v>
      </c>
      <c r="O72" s="72"/>
    </row>
    <row r="73" spans="1:15" s="22" customFormat="1" ht="18" customHeight="1" x14ac:dyDescent="0.15">
      <c r="B73" s="22" t="s">
        <v>79</v>
      </c>
      <c r="O73" s="72"/>
    </row>
    <row r="74" spans="1:15" s="22" customFormat="1" ht="18" customHeight="1" x14ac:dyDescent="0.15">
      <c r="B74" s="22" t="s">
        <v>80</v>
      </c>
      <c r="O74" s="72"/>
    </row>
    <row r="75" spans="1:15" s="22" customFormat="1" ht="18" customHeight="1" x14ac:dyDescent="0.15">
      <c r="B75" s="22" t="s">
        <v>81</v>
      </c>
      <c r="O75" s="72"/>
    </row>
    <row r="76" spans="1:15" s="22" customFormat="1" ht="18" customHeight="1" x14ac:dyDescent="0.15">
      <c r="B76" s="22" t="s">
        <v>82</v>
      </c>
      <c r="O76" s="72"/>
    </row>
    <row r="77" spans="1:15" s="22" customFormat="1" ht="18" customHeight="1" x14ac:dyDescent="0.15">
      <c r="B77" s="22" t="s">
        <v>83</v>
      </c>
      <c r="O77" s="72"/>
    </row>
    <row r="78" spans="1:15" s="22" customFormat="1" ht="18" customHeight="1" x14ac:dyDescent="0.15">
      <c r="B78" s="22" t="s">
        <v>84</v>
      </c>
      <c r="O78" s="72"/>
    </row>
    <row r="79" spans="1:15" s="22" customFormat="1" ht="18" customHeight="1" x14ac:dyDescent="0.15">
      <c r="B79" s="22" t="s">
        <v>85</v>
      </c>
      <c r="O79" s="72"/>
    </row>
    <row r="80" spans="1:15" s="22" customFormat="1" ht="18" customHeight="1" x14ac:dyDescent="0.15">
      <c r="B80" s="22" t="s">
        <v>86</v>
      </c>
      <c r="O80" s="72"/>
    </row>
    <row r="81" spans="1:15" s="22" customFormat="1" ht="18" customHeight="1" x14ac:dyDescent="0.15">
      <c r="B81" s="22" t="s">
        <v>87</v>
      </c>
      <c r="O81" s="72"/>
    </row>
    <row r="82" spans="1:15" s="22" customFormat="1" ht="18" customHeight="1" x14ac:dyDescent="0.15">
      <c r="B82" s="22" t="s">
        <v>88</v>
      </c>
      <c r="O82" s="72"/>
    </row>
    <row r="83" spans="1:15" s="22" customFormat="1" ht="18" customHeight="1" x14ac:dyDescent="0.15">
      <c r="O83" s="72"/>
    </row>
    <row r="84" spans="1:15" s="22" customFormat="1" ht="18" customHeight="1" x14ac:dyDescent="0.15">
      <c r="A84" s="22" t="s">
        <v>89</v>
      </c>
      <c r="O84" s="72"/>
    </row>
    <row r="85" spans="1:15" s="22" customFormat="1" ht="18" customHeight="1" x14ac:dyDescent="0.15">
      <c r="A85" s="22" t="s">
        <v>90</v>
      </c>
      <c r="O85" s="72"/>
    </row>
    <row r="86" spans="1:15" s="22" customFormat="1" ht="18" customHeight="1" x14ac:dyDescent="0.15">
      <c r="A86" s="22" t="s">
        <v>91</v>
      </c>
      <c r="O86" s="72"/>
    </row>
    <row r="87" spans="1:15" s="22" customFormat="1" ht="18" customHeight="1" x14ac:dyDescent="0.15">
      <c r="A87" s="22" t="s">
        <v>92</v>
      </c>
      <c r="O87" s="72"/>
    </row>
    <row r="88" spans="1:15" s="22" customFormat="1" ht="18" customHeight="1" x14ac:dyDescent="0.15">
      <c r="B88" s="22" t="s">
        <v>93</v>
      </c>
      <c r="O88" s="72"/>
    </row>
    <row r="89" spans="1:15" s="22" customFormat="1" ht="18" customHeight="1" x14ac:dyDescent="0.15">
      <c r="C89" s="73" t="s">
        <v>94</v>
      </c>
      <c r="D89" s="73" t="s">
        <v>206</v>
      </c>
      <c r="E89" s="73"/>
      <c r="F89" s="73"/>
      <c r="G89" s="73"/>
      <c r="H89" s="73" t="s">
        <v>207</v>
      </c>
      <c r="I89" s="73"/>
      <c r="J89" s="73"/>
      <c r="K89" s="73"/>
      <c r="L89" s="73"/>
      <c r="M89" s="73"/>
      <c r="O89" s="72"/>
    </row>
    <row r="90" spans="1:15" s="22" customFormat="1" ht="18" customHeight="1" x14ac:dyDescent="0.15">
      <c r="C90" s="74" t="s">
        <v>95</v>
      </c>
      <c r="D90" s="74" t="s">
        <v>96</v>
      </c>
      <c r="E90" s="74"/>
      <c r="F90" s="74"/>
      <c r="G90" s="74"/>
      <c r="H90" s="74" t="s">
        <v>97</v>
      </c>
      <c r="I90" s="74"/>
      <c r="J90" s="74"/>
      <c r="K90" s="74"/>
      <c r="L90" s="74"/>
      <c r="M90" s="74"/>
      <c r="O90" s="72"/>
    </row>
    <row r="91" spans="1:15" s="22" customFormat="1" ht="20.100000000000001" customHeight="1" x14ac:dyDescent="0.15">
      <c r="O91" s="19"/>
    </row>
    <row r="94" spans="1:15" ht="20.100000000000001" customHeight="1" x14ac:dyDescent="0.15">
      <c r="H94" s="22"/>
      <c r="I94" s="22"/>
      <c r="J94" s="22"/>
      <c r="K94" s="22"/>
      <c r="L94" s="22"/>
    </row>
    <row r="95" spans="1:15" ht="20.100000000000001" customHeight="1" x14ac:dyDescent="0.15">
      <c r="I95" s="22"/>
      <c r="J95" s="22"/>
      <c r="K95" s="22"/>
      <c r="L95" s="22"/>
    </row>
    <row r="96" spans="1:15" ht="20.100000000000001" customHeight="1" x14ac:dyDescent="0.15">
      <c r="I96" s="22"/>
      <c r="J96" s="22"/>
      <c r="K96" s="22"/>
      <c r="L96" s="22"/>
    </row>
    <row r="97" spans="9:12" ht="20.100000000000001" customHeight="1" x14ac:dyDescent="0.15">
      <c r="I97" s="22"/>
      <c r="J97" s="22"/>
      <c r="K97" s="22"/>
      <c r="L97" s="22"/>
    </row>
  </sheetData>
  <mergeCells count="174">
    <mergeCell ref="O44:P46"/>
    <mergeCell ref="A46:K46"/>
    <mergeCell ref="M43:P43"/>
    <mergeCell ref="A45:K45"/>
    <mergeCell ref="M39:N40"/>
    <mergeCell ref="M41:N41"/>
    <mergeCell ref="J39:K39"/>
    <mergeCell ref="J40:K41"/>
    <mergeCell ref="A43:B43"/>
    <mergeCell ref="C43:K43"/>
    <mergeCell ref="A39:B41"/>
    <mergeCell ref="M20:N20"/>
    <mergeCell ref="M19:N19"/>
    <mergeCell ref="A44:K44"/>
    <mergeCell ref="A36:C36"/>
    <mergeCell ref="D36:F36"/>
    <mergeCell ref="I36:J36"/>
    <mergeCell ref="M36:N36"/>
    <mergeCell ref="G36:H36"/>
    <mergeCell ref="K36:L36"/>
    <mergeCell ref="M44:N46"/>
    <mergeCell ref="O39:P41"/>
    <mergeCell ref="O26:P26"/>
    <mergeCell ref="O25:P25"/>
    <mergeCell ref="D26:E26"/>
    <mergeCell ref="O24:P24"/>
    <mergeCell ref="O23:P23"/>
    <mergeCell ref="O22:P22"/>
    <mergeCell ref="K24:L24"/>
    <mergeCell ref="F26:J26"/>
    <mergeCell ref="C39:D41"/>
    <mergeCell ref="D25:E25"/>
    <mergeCell ref="D23:E23"/>
    <mergeCell ref="D24:E24"/>
    <mergeCell ref="K25:L25"/>
    <mergeCell ref="K26:L26"/>
    <mergeCell ref="F25:J25"/>
    <mergeCell ref="M26:N26"/>
    <mergeCell ref="M25:N25"/>
    <mergeCell ref="M24:N24"/>
    <mergeCell ref="M23:N23"/>
    <mergeCell ref="M22:N22"/>
    <mergeCell ref="O36:P36"/>
    <mergeCell ref="A35:B35"/>
    <mergeCell ref="G31:P31"/>
    <mergeCell ref="N32:P32"/>
    <mergeCell ref="E35:F35"/>
    <mergeCell ref="I35:J35"/>
    <mergeCell ref="G34:P34"/>
    <mergeCell ref="G33:P33"/>
    <mergeCell ref="E33:F33"/>
    <mergeCell ref="O13:P13"/>
    <mergeCell ref="K29:L29"/>
    <mergeCell ref="K28:L28"/>
    <mergeCell ref="O29:P29"/>
    <mergeCell ref="O28:P28"/>
    <mergeCell ref="O27:P27"/>
    <mergeCell ref="A34:B34"/>
    <mergeCell ref="M29:N29"/>
    <mergeCell ref="M28:N28"/>
    <mergeCell ref="A33:B33"/>
    <mergeCell ref="M27:N27"/>
    <mergeCell ref="N35:O35"/>
    <mergeCell ref="O21:P21"/>
    <mergeCell ref="O20:P20"/>
    <mergeCell ref="O19:P19"/>
    <mergeCell ref="M21:N21"/>
    <mergeCell ref="I7:J7"/>
    <mergeCell ref="A11:B14"/>
    <mergeCell ref="C11:C14"/>
    <mergeCell ref="D10:E10"/>
    <mergeCell ref="A10:C10"/>
    <mergeCell ref="D11:E11"/>
    <mergeCell ref="D12:E12"/>
    <mergeCell ref="D13:E13"/>
    <mergeCell ref="F10:J10"/>
    <mergeCell ref="F11:J11"/>
    <mergeCell ref="F12:J12"/>
    <mergeCell ref="F13:J13"/>
    <mergeCell ref="F14:J14"/>
    <mergeCell ref="A9:B9"/>
    <mergeCell ref="F9:L9"/>
    <mergeCell ref="O18:P18"/>
    <mergeCell ref="O17:P17"/>
    <mergeCell ref="O16:P16"/>
    <mergeCell ref="K10:L10"/>
    <mergeCell ref="M18:N18"/>
    <mergeCell ref="M17:N17"/>
    <mergeCell ref="O15:P15"/>
    <mergeCell ref="O14:P14"/>
    <mergeCell ref="C9:E9"/>
    <mergeCell ref="M9:N9"/>
    <mergeCell ref="M14:N14"/>
    <mergeCell ref="M13:N13"/>
    <mergeCell ref="M12:N12"/>
    <mergeCell ref="M11:N11"/>
    <mergeCell ref="M16:N16"/>
    <mergeCell ref="O9:P9"/>
    <mergeCell ref="O12:P12"/>
    <mergeCell ref="O11:P11"/>
    <mergeCell ref="O10:P10"/>
    <mergeCell ref="M10:N10"/>
    <mergeCell ref="F18:J18"/>
    <mergeCell ref="F19:J19"/>
    <mergeCell ref="F15:J15"/>
    <mergeCell ref="D15:E15"/>
    <mergeCell ref="D16:E16"/>
    <mergeCell ref="A18:C18"/>
    <mergeCell ref="D18:E18"/>
    <mergeCell ref="K19:L19"/>
    <mergeCell ref="K13:L13"/>
    <mergeCell ref="K14:L14"/>
    <mergeCell ref="K15:L15"/>
    <mergeCell ref="K16:L16"/>
    <mergeCell ref="K17:L17"/>
    <mergeCell ref="K18:L18"/>
    <mergeCell ref="D17:E17"/>
    <mergeCell ref="C19:C21"/>
    <mergeCell ref="A19:B21"/>
    <mergeCell ref="D20:E20"/>
    <mergeCell ref="D21:E21"/>
    <mergeCell ref="K20:L20"/>
    <mergeCell ref="K21:L21"/>
    <mergeCell ref="F20:J20"/>
    <mergeCell ref="F21:J21"/>
    <mergeCell ref="D19:E19"/>
    <mergeCell ref="M15:N15"/>
    <mergeCell ref="D14:E14"/>
    <mergeCell ref="K11:L11"/>
    <mergeCell ref="N1:P1"/>
    <mergeCell ref="A4:B4"/>
    <mergeCell ref="A5:B5"/>
    <mergeCell ref="D5:E5"/>
    <mergeCell ref="O4:P4"/>
    <mergeCell ref="M4:N4"/>
    <mergeCell ref="C4:L4"/>
    <mergeCell ref="F5:P5"/>
    <mergeCell ref="A6:B6"/>
    <mergeCell ref="C6:H6"/>
    <mergeCell ref="I6:J6"/>
    <mergeCell ref="D1:M1"/>
    <mergeCell ref="A3:P3"/>
    <mergeCell ref="K6:P6"/>
    <mergeCell ref="A15:B17"/>
    <mergeCell ref="C15:C17"/>
    <mergeCell ref="F16:J16"/>
    <mergeCell ref="F17:J17"/>
    <mergeCell ref="K7:P7"/>
    <mergeCell ref="A7:B7"/>
    <mergeCell ref="C7:H7"/>
    <mergeCell ref="A31:B32"/>
    <mergeCell ref="C31:D32"/>
    <mergeCell ref="E31:F31"/>
    <mergeCell ref="K35:L35"/>
    <mergeCell ref="G35:H35"/>
    <mergeCell ref="C35:D35"/>
    <mergeCell ref="K12:L12"/>
    <mergeCell ref="E32:F32"/>
    <mergeCell ref="E39:F41"/>
    <mergeCell ref="G39:H41"/>
    <mergeCell ref="C34:D34"/>
    <mergeCell ref="C33:D33"/>
    <mergeCell ref="E34:F34"/>
    <mergeCell ref="D22:E22"/>
    <mergeCell ref="K22:L22"/>
    <mergeCell ref="F22:J22"/>
    <mergeCell ref="F23:J23"/>
    <mergeCell ref="F24:J24"/>
    <mergeCell ref="K23:L23"/>
    <mergeCell ref="K27:L27"/>
    <mergeCell ref="A22:C22"/>
    <mergeCell ref="A23:B25"/>
    <mergeCell ref="C23:C25"/>
    <mergeCell ref="A26:C26"/>
  </mergeCells>
  <phoneticPr fontId="1"/>
  <conditionalFormatting sqref="F11:J26">
    <cfRule type="cellIs" dxfId="1" priority="1" operator="equal">
      <formula>"【付帯】プロジェクター"</formula>
    </cfRule>
  </conditionalFormatting>
  <dataValidations count="3">
    <dataValidation allowBlank="1" showInputMessage="1" showErrorMessage="1" prompt="日にちを入力" sqref="A23 A19 B11:B14 A11:A15" xr:uid="{950D04E0-158E-4C14-8341-E5ABE01046D7}"/>
    <dataValidation allowBlank="1" showInputMessage="1" showErrorMessage="1" prompt="目的がその他の場合、ここに記載" sqref="F9" xr:uid="{4E012A08-6FAD-4AF8-8914-D7B9B8233D54}"/>
    <dataValidation type="list" allowBlank="1" showInputMessage="1" showErrorMessage="1" prompt="片付け/準備の場合入力(プロジェクターを除く)" sqref="K11:K26" xr:uid="{34E9B099-DBF4-48BE-ABC5-560D694E0807}">
      <formula1>"準備,片付け"</formula1>
    </dataValidation>
  </dataValidations>
  <printOptions horizontalCentered="1" verticalCentered="1"/>
  <pageMargins left="0.59055118110236227" right="0.59055118110236227" top="0.39370078740157483" bottom="0.39370078740157483" header="0.39370078740157483" footer="0.3937007874015748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7">
        <x14:dataValidation type="list" allowBlank="1" showInputMessage="1" showErrorMessage="1" xr:uid="{C7685709-B142-4D53-A62D-22736823237F}">
          <x14:formula1>
            <xm:f>プルダウンデータ!$L$4:$L$5</xm:f>
          </x14:formula1>
          <xm:sqref>G34</xm:sqref>
        </x14:dataValidation>
        <x14:dataValidation type="list" allowBlank="1" showInputMessage="1" showErrorMessage="1" xr:uid="{BE1C9010-F716-4D38-B9EA-C9D1FE28BC52}">
          <x14:formula1>
            <xm:f>プルダウンデータ!$D$4:$D$9</xm:f>
          </x14:formula1>
          <xm:sqref>D11:D26</xm:sqref>
        </x14:dataValidation>
        <x14:dataValidation type="list" allowBlank="1" showInputMessage="1" showErrorMessage="1" xr:uid="{0CE99F07-6A20-4893-9143-B01AAA4F7DD6}">
          <x14:formula1>
            <xm:f>プルダウンデータ!$O$4:$O$7</xm:f>
          </x14:formula1>
          <xm:sqref>J40</xm:sqref>
        </x14:dataValidation>
        <x14:dataValidation type="list" allowBlank="1" showInputMessage="1" showErrorMessage="1" xr:uid="{D297B292-838F-4106-A505-B42D7B9842B0}">
          <x14:formula1>
            <xm:f>プルダウンデータ!$K$4:$K$5</xm:f>
          </x14:formula1>
          <xm:sqref>C34:D34</xm:sqref>
        </x14:dataValidation>
        <x14:dataValidation type="list" allowBlank="1" showInputMessage="1" showErrorMessage="1" prompt="曜日を入力" xr:uid="{1491BD05-2C74-47C4-8DB0-03015DE4120F}">
          <x14:formula1>
            <xm:f>プルダウンデータ!$C$4:$C$10</xm:f>
          </x14:formula1>
          <xm:sqref>C11:C15 C19 C23</xm:sqref>
        </x14:dataValidation>
        <x14:dataValidation type="list" allowBlank="1" showInputMessage="1" showErrorMessage="1" xr:uid="{C2245D79-F370-4B8C-9FDF-E887455650DF}">
          <x14:formula1>
            <xm:f>プルダウンデータ!$G$4:$G$5</xm:f>
          </x14:formula1>
          <xm:sqref>C31:D32</xm:sqref>
        </x14:dataValidation>
        <x14:dataValidation type="list" allowBlank="1" showInputMessage="1" showErrorMessage="1" xr:uid="{119AD932-C8DD-47B8-9DDD-B0A6AEC0D5D8}">
          <x14:formula1>
            <xm:f>プルダウンデータ!$I$4:$I$15</xm:f>
          </x14:formula1>
          <xm:sqref>I32 M32</xm:sqref>
        </x14:dataValidation>
        <x14:dataValidation type="list" allowBlank="1" showInputMessage="1" showErrorMessage="1" xr:uid="{3F00298B-F8EC-4FB7-9A57-EA713285D609}">
          <x14:formula1>
            <xm:f>プルダウンデータ!$H$4:$H$16</xm:f>
          </x14:formula1>
          <xm:sqref>G32 K32</xm:sqref>
        </x14:dataValidation>
        <x14:dataValidation type="list" allowBlank="1" showInputMessage="1" showErrorMessage="1" xr:uid="{7B0CB087-BB5D-4A34-8FAD-99FD50FFE407}">
          <x14:formula1>
            <xm:f>プルダウンデータ!$J$4:$J$5</xm:f>
          </x14:formula1>
          <xm:sqref>C33 E35</xm:sqref>
        </x14:dataValidation>
        <x14:dataValidation type="list" allowBlank="1" showInputMessage="1" showErrorMessage="1" xr:uid="{0F530FC4-06DF-4D4E-B5A0-5C6B2119D889}">
          <x14:formula1>
            <xm:f>プルダウンデータ!$A$4:$A$7</xm:f>
          </x14:formula1>
          <xm:sqref>O4</xm:sqref>
        </x14:dataValidation>
        <x14:dataValidation type="list" allowBlank="1" showInputMessage="1" showErrorMessage="1" xr:uid="{AA848E98-8C5F-47E1-975E-1BF0C8F587B4}">
          <x14:formula1>
            <xm:f>プルダウンデータ!$B$4:$B$7</xm:f>
          </x14:formula1>
          <xm:sqref>C9:E9</xm:sqref>
        </x14:dataValidation>
        <x14:dataValidation type="list" allowBlank="1" showInputMessage="1" showErrorMessage="1" xr:uid="{6A79486D-A887-4AB3-B5B7-3C8DF573E387}">
          <x14:formula1>
            <xm:f>プルダウンデータ!$M$4:$M$7</xm:f>
          </x14:formula1>
          <xm:sqref>M35 P35</xm:sqref>
        </x14:dataValidation>
        <x14:dataValidation type="list" allowBlank="1" showInputMessage="1" showErrorMessage="1" xr:uid="{3991C801-ADF9-4B72-9A5F-C577D1E95E1A}">
          <x14:formula1>
            <xm:f>プルダウンデータ!$N$4:$N$6</xm:f>
          </x14:formula1>
          <xm:sqref>I35:J35</xm:sqref>
        </x14:dataValidation>
        <x14:dataValidation type="list" allowBlank="1" showInputMessage="1" showErrorMessage="1" xr:uid="{ED802BBC-2043-446F-91D1-E729FC46F552}">
          <x14:formula1>
            <xm:f>プルダウンデータ!$R$4:$R$8</xm:f>
          </x14:formula1>
          <xm:sqref>O36:P36</xm:sqref>
        </x14:dataValidation>
        <x14:dataValidation type="list" allowBlank="1" showInputMessage="1" showErrorMessage="1" xr:uid="{F3E8391D-0F78-4AAD-A3E1-B17C6C0BF565}">
          <x14:formula1>
            <xm:f>プルダウンデータ!$Q$4:$Q$5</xm:f>
          </x14:formula1>
          <xm:sqref>K36:L36</xm:sqref>
        </x14:dataValidation>
        <x14:dataValidation type="list" allowBlank="1" showInputMessage="1" showErrorMessage="1" xr:uid="{7A32F0D7-5FC9-47A9-B004-FF6ED73C5A86}">
          <x14:formula1>
            <xm:f>プルダウンデータ!$P$4:$P$6</xm:f>
          </x14:formula1>
          <xm:sqref>G36:H36</xm:sqref>
        </x14:dataValidation>
        <x14:dataValidation type="list" allowBlank="1" showInputMessage="1" showErrorMessage="1" xr:uid="{DFD1DB30-44CD-41FF-A833-B62E84DE33EA}">
          <x14:formula1>
            <xm:f>プルダウンデータ!$E$4:$E$17</xm:f>
          </x14:formula1>
          <xm:sqref>F11:J26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69100-1380-4E0C-91D5-C40C648E1C16}">
  <sheetPr>
    <tabColor rgb="FF00B050"/>
  </sheetPr>
  <dimension ref="A1:P97"/>
  <sheetViews>
    <sheetView view="pageBreakPreview" zoomScaleNormal="100" zoomScaleSheetLayoutView="100" workbookViewId="0">
      <selection activeCell="S16" sqref="S16"/>
    </sheetView>
  </sheetViews>
  <sheetFormatPr defaultColWidth="5.625" defaultRowHeight="20.100000000000001" customHeight="1" x14ac:dyDescent="0.15"/>
  <cols>
    <col min="1" max="14" width="5.625" style="20"/>
    <col min="15" max="15" width="5.625" style="19"/>
    <col min="16" max="16384" width="5.625" style="20"/>
  </cols>
  <sheetData>
    <row r="1" spans="1:16" ht="20.100000000000001" customHeight="1" x14ac:dyDescent="0.15">
      <c r="B1" s="49"/>
      <c r="D1" s="141" t="s">
        <v>22</v>
      </c>
      <c r="E1" s="141"/>
      <c r="F1" s="141"/>
      <c r="G1" s="141"/>
      <c r="H1" s="141"/>
      <c r="I1" s="141"/>
      <c r="J1" s="141"/>
      <c r="K1" s="141"/>
      <c r="L1" s="141"/>
      <c r="M1" s="141"/>
      <c r="N1" s="247">
        <v>45352</v>
      </c>
      <c r="O1" s="247"/>
      <c r="P1" s="247"/>
    </row>
    <row r="2" spans="1:16" ht="20.100000000000001" customHeight="1" x14ac:dyDescent="0.15">
      <c r="A2" s="20" t="s">
        <v>23</v>
      </c>
    </row>
    <row r="3" spans="1:16" s="22" customFormat="1" ht="20.100000000000001" customHeight="1" thickBot="1" x14ac:dyDescent="0.2">
      <c r="A3" s="125" t="s">
        <v>24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</row>
    <row r="4" spans="1:16" ht="27" customHeight="1" thickTop="1" x14ac:dyDescent="0.15">
      <c r="A4" s="131" t="s">
        <v>182</v>
      </c>
      <c r="B4" s="132"/>
      <c r="C4" s="248" t="s">
        <v>202</v>
      </c>
      <c r="D4" s="249"/>
      <c r="E4" s="249"/>
      <c r="F4" s="249"/>
      <c r="G4" s="249"/>
      <c r="H4" s="249"/>
      <c r="I4" s="249"/>
      <c r="J4" s="249"/>
      <c r="K4" s="249"/>
      <c r="L4" s="249"/>
      <c r="M4" s="135" t="s">
        <v>187</v>
      </c>
      <c r="N4" s="82"/>
      <c r="O4" s="250" t="s">
        <v>104</v>
      </c>
      <c r="P4" s="251"/>
    </row>
    <row r="5" spans="1:16" ht="24" customHeight="1" x14ac:dyDescent="0.15">
      <c r="A5" s="83" t="s">
        <v>183</v>
      </c>
      <c r="B5" s="84"/>
      <c r="C5" s="50" t="s">
        <v>25</v>
      </c>
      <c r="D5" s="242" t="s">
        <v>193</v>
      </c>
      <c r="E5" s="242"/>
      <c r="F5" s="242" t="s">
        <v>194</v>
      </c>
      <c r="G5" s="242"/>
      <c r="H5" s="242"/>
      <c r="I5" s="242"/>
      <c r="J5" s="242"/>
      <c r="K5" s="242"/>
      <c r="L5" s="242"/>
      <c r="M5" s="242"/>
      <c r="N5" s="242"/>
      <c r="O5" s="242"/>
      <c r="P5" s="243"/>
    </row>
    <row r="6" spans="1:16" ht="24" customHeight="1" x14ac:dyDescent="0.15">
      <c r="A6" s="83" t="s">
        <v>184</v>
      </c>
      <c r="B6" s="84"/>
      <c r="C6" s="244" t="s">
        <v>198</v>
      </c>
      <c r="D6" s="245"/>
      <c r="E6" s="245"/>
      <c r="F6" s="245"/>
      <c r="G6" s="245"/>
      <c r="H6" s="245"/>
      <c r="I6" s="96" t="s">
        <v>181</v>
      </c>
      <c r="J6" s="84"/>
      <c r="K6" s="244" t="s">
        <v>195</v>
      </c>
      <c r="L6" s="245"/>
      <c r="M6" s="245"/>
      <c r="N6" s="245"/>
      <c r="O6" s="245"/>
      <c r="P6" s="246"/>
    </row>
    <row r="7" spans="1:16" ht="24" customHeight="1" thickBot="1" x14ac:dyDescent="0.2">
      <c r="A7" s="165" t="s">
        <v>185</v>
      </c>
      <c r="B7" s="166"/>
      <c r="C7" s="252" t="s">
        <v>196</v>
      </c>
      <c r="D7" s="253"/>
      <c r="E7" s="253"/>
      <c r="F7" s="253"/>
      <c r="G7" s="253"/>
      <c r="H7" s="253"/>
      <c r="I7" s="169" t="s">
        <v>26</v>
      </c>
      <c r="J7" s="170"/>
      <c r="K7" s="254" t="s">
        <v>197</v>
      </c>
      <c r="L7" s="255"/>
      <c r="M7" s="255"/>
      <c r="N7" s="255"/>
      <c r="O7" s="255"/>
      <c r="P7" s="256"/>
    </row>
    <row r="8" spans="1:16" ht="14.1" customHeight="1" thickTop="1" thickBot="1" x14ac:dyDescent="0.2">
      <c r="D8" s="51"/>
      <c r="E8" s="51"/>
      <c r="F8" s="51"/>
    </row>
    <row r="9" spans="1:16" ht="24" customHeight="1" thickTop="1" thickBot="1" x14ac:dyDescent="0.2">
      <c r="A9" s="187" t="s">
        <v>27</v>
      </c>
      <c r="B9" s="188"/>
      <c r="C9" s="257" t="s">
        <v>125</v>
      </c>
      <c r="D9" s="258"/>
      <c r="E9" s="258"/>
      <c r="F9" s="191"/>
      <c r="G9" s="191"/>
      <c r="H9" s="191"/>
      <c r="I9" s="191"/>
      <c r="J9" s="191"/>
      <c r="K9" s="191"/>
      <c r="L9" s="192"/>
      <c r="M9" s="163" t="s">
        <v>28</v>
      </c>
      <c r="N9" s="164"/>
      <c r="O9" s="259" t="s">
        <v>199</v>
      </c>
      <c r="P9" s="260"/>
    </row>
    <row r="10" spans="1:16" ht="20.100000000000001" customHeight="1" thickTop="1" x14ac:dyDescent="0.15">
      <c r="A10" s="182" t="s">
        <v>177</v>
      </c>
      <c r="B10" s="183"/>
      <c r="C10" s="183"/>
      <c r="D10" s="180" t="s">
        <v>178</v>
      </c>
      <c r="E10" s="181"/>
      <c r="F10" s="184" t="s">
        <v>179</v>
      </c>
      <c r="G10" s="185"/>
      <c r="H10" s="185"/>
      <c r="I10" s="185"/>
      <c r="J10" s="186"/>
      <c r="K10" s="154" t="s">
        <v>210</v>
      </c>
      <c r="L10" s="155"/>
      <c r="M10" s="202" t="s">
        <v>29</v>
      </c>
      <c r="N10" s="115"/>
      <c r="O10" s="115" t="s">
        <v>30</v>
      </c>
      <c r="P10" s="115"/>
    </row>
    <row r="11" spans="1:16" ht="17.100000000000001" customHeight="1" x14ac:dyDescent="0.15">
      <c r="A11" s="261">
        <v>45383</v>
      </c>
      <c r="B11" s="262"/>
      <c r="C11" s="267" t="s">
        <v>107</v>
      </c>
      <c r="D11" s="270" t="s">
        <v>191</v>
      </c>
      <c r="E11" s="271"/>
      <c r="F11" s="272" t="s">
        <v>99</v>
      </c>
      <c r="G11" s="273"/>
      <c r="H11" s="273"/>
      <c r="I11" s="273"/>
      <c r="J11" s="274"/>
      <c r="K11" s="275" t="s">
        <v>189</v>
      </c>
      <c r="L11" s="276"/>
      <c r="M11" s="126"/>
      <c r="N11" s="127"/>
      <c r="O11" s="160"/>
      <c r="P11" s="160"/>
    </row>
    <row r="12" spans="1:16" ht="17.100000000000001" customHeight="1" x14ac:dyDescent="0.15">
      <c r="A12" s="263"/>
      <c r="B12" s="264"/>
      <c r="C12" s="268"/>
      <c r="D12" s="277"/>
      <c r="E12" s="278"/>
      <c r="F12" s="279"/>
      <c r="G12" s="280"/>
      <c r="H12" s="280"/>
      <c r="I12" s="280"/>
      <c r="J12" s="281"/>
      <c r="K12" s="282"/>
      <c r="L12" s="283"/>
      <c r="M12" s="158"/>
      <c r="N12" s="159"/>
      <c r="O12" s="153"/>
      <c r="P12" s="153"/>
    </row>
    <row r="13" spans="1:16" ht="17.100000000000001" customHeight="1" x14ac:dyDescent="0.15">
      <c r="A13" s="263"/>
      <c r="B13" s="264"/>
      <c r="C13" s="268"/>
      <c r="D13" s="277"/>
      <c r="E13" s="278"/>
      <c r="F13" s="279"/>
      <c r="G13" s="280"/>
      <c r="H13" s="280"/>
      <c r="I13" s="280"/>
      <c r="J13" s="281"/>
      <c r="K13" s="282"/>
      <c r="L13" s="283"/>
      <c r="M13" s="158"/>
      <c r="N13" s="159"/>
      <c r="O13" s="153"/>
      <c r="P13" s="153"/>
    </row>
    <row r="14" spans="1:16" ht="17.100000000000001" customHeight="1" x14ac:dyDescent="0.15">
      <c r="A14" s="265"/>
      <c r="B14" s="266"/>
      <c r="C14" s="269"/>
      <c r="D14" s="284"/>
      <c r="E14" s="285"/>
      <c r="F14" s="286"/>
      <c r="G14" s="287"/>
      <c r="H14" s="287"/>
      <c r="I14" s="287"/>
      <c r="J14" s="288"/>
      <c r="K14" s="289"/>
      <c r="L14" s="290"/>
      <c r="M14" s="156"/>
      <c r="N14" s="157"/>
      <c r="O14" s="152"/>
      <c r="P14" s="152"/>
    </row>
    <row r="15" spans="1:16" ht="17.100000000000001" customHeight="1" x14ac:dyDescent="0.15">
      <c r="A15" s="296">
        <v>45384</v>
      </c>
      <c r="B15" s="297"/>
      <c r="C15" s="300" t="s">
        <v>117</v>
      </c>
      <c r="D15" s="270" t="s">
        <v>190</v>
      </c>
      <c r="E15" s="271"/>
      <c r="F15" s="272" t="s">
        <v>99</v>
      </c>
      <c r="G15" s="273"/>
      <c r="H15" s="273"/>
      <c r="I15" s="273"/>
      <c r="J15" s="274"/>
      <c r="K15" s="275"/>
      <c r="L15" s="276"/>
      <c r="M15" s="126"/>
      <c r="N15" s="127"/>
      <c r="O15" s="160"/>
      <c r="P15" s="160"/>
    </row>
    <row r="16" spans="1:16" ht="17.100000000000001" customHeight="1" x14ac:dyDescent="0.15">
      <c r="A16" s="298"/>
      <c r="B16" s="299"/>
      <c r="C16" s="301"/>
      <c r="D16" s="291" t="s">
        <v>188</v>
      </c>
      <c r="E16" s="292"/>
      <c r="F16" s="293" t="s">
        <v>147</v>
      </c>
      <c r="G16" s="294"/>
      <c r="H16" s="294"/>
      <c r="I16" s="294"/>
      <c r="J16" s="295"/>
      <c r="K16" s="282"/>
      <c r="L16" s="283"/>
      <c r="M16" s="158"/>
      <c r="N16" s="159"/>
      <c r="O16" s="153"/>
      <c r="P16" s="153"/>
    </row>
    <row r="17" spans="1:16" ht="17.100000000000001" customHeight="1" x14ac:dyDescent="0.15">
      <c r="A17" s="298"/>
      <c r="B17" s="299"/>
      <c r="C17" s="301"/>
      <c r="D17" s="277"/>
      <c r="E17" s="278"/>
      <c r="F17" s="279"/>
      <c r="G17" s="280"/>
      <c r="H17" s="280"/>
      <c r="I17" s="280"/>
      <c r="J17" s="281"/>
      <c r="K17" s="282"/>
      <c r="L17" s="283"/>
      <c r="M17" s="158"/>
      <c r="N17" s="159"/>
      <c r="O17" s="153"/>
      <c r="P17" s="153"/>
    </row>
    <row r="18" spans="1:16" ht="17.100000000000001" customHeight="1" x14ac:dyDescent="0.15">
      <c r="A18" s="116" t="s">
        <v>180</v>
      </c>
      <c r="B18" s="117"/>
      <c r="C18" s="117"/>
      <c r="D18" s="284"/>
      <c r="E18" s="285"/>
      <c r="F18" s="286"/>
      <c r="G18" s="287"/>
      <c r="H18" s="287"/>
      <c r="I18" s="287"/>
      <c r="J18" s="288"/>
      <c r="K18" s="289"/>
      <c r="L18" s="290"/>
      <c r="M18" s="156"/>
      <c r="N18" s="157"/>
      <c r="O18" s="152"/>
      <c r="P18" s="152"/>
    </row>
    <row r="19" spans="1:16" ht="17.100000000000001" customHeight="1" x14ac:dyDescent="0.15">
      <c r="A19" s="296">
        <v>45385</v>
      </c>
      <c r="B19" s="297"/>
      <c r="C19" s="300" t="s">
        <v>123</v>
      </c>
      <c r="D19" s="270" t="s">
        <v>190</v>
      </c>
      <c r="E19" s="271"/>
      <c r="F19" s="272" t="s">
        <v>99</v>
      </c>
      <c r="G19" s="273"/>
      <c r="H19" s="273"/>
      <c r="I19" s="273"/>
      <c r="J19" s="274"/>
      <c r="K19" s="275"/>
      <c r="L19" s="276"/>
      <c r="M19" s="126"/>
      <c r="N19" s="127"/>
      <c r="O19" s="160"/>
      <c r="P19" s="160"/>
    </row>
    <row r="20" spans="1:16" ht="17.100000000000001" customHeight="1" x14ac:dyDescent="0.15">
      <c r="A20" s="298"/>
      <c r="B20" s="299"/>
      <c r="C20" s="301"/>
      <c r="D20" s="291" t="s">
        <v>188</v>
      </c>
      <c r="E20" s="292"/>
      <c r="F20" s="293" t="s">
        <v>147</v>
      </c>
      <c r="G20" s="294"/>
      <c r="H20" s="294"/>
      <c r="I20" s="294"/>
      <c r="J20" s="295"/>
      <c r="K20" s="282"/>
      <c r="L20" s="283"/>
      <c r="M20" s="158"/>
      <c r="N20" s="159"/>
      <c r="O20" s="153"/>
      <c r="P20" s="153"/>
    </row>
    <row r="21" spans="1:16" ht="17.100000000000001" customHeight="1" x14ac:dyDescent="0.15">
      <c r="A21" s="298"/>
      <c r="B21" s="299"/>
      <c r="C21" s="301"/>
      <c r="D21" s="291" t="s">
        <v>188</v>
      </c>
      <c r="E21" s="292"/>
      <c r="F21" s="293" t="s">
        <v>152</v>
      </c>
      <c r="G21" s="294"/>
      <c r="H21" s="294"/>
      <c r="I21" s="294"/>
      <c r="J21" s="295"/>
      <c r="K21" s="282"/>
      <c r="L21" s="283"/>
      <c r="M21" s="158"/>
      <c r="N21" s="159"/>
      <c r="O21" s="153"/>
      <c r="P21" s="153"/>
    </row>
    <row r="22" spans="1:16" ht="17.100000000000001" customHeight="1" x14ac:dyDescent="0.15">
      <c r="A22" s="116" t="s">
        <v>180</v>
      </c>
      <c r="B22" s="117"/>
      <c r="C22" s="117"/>
      <c r="D22" s="284"/>
      <c r="E22" s="285"/>
      <c r="F22" s="286"/>
      <c r="G22" s="287"/>
      <c r="H22" s="287"/>
      <c r="I22" s="287"/>
      <c r="J22" s="288"/>
      <c r="K22" s="289"/>
      <c r="L22" s="290"/>
      <c r="M22" s="156"/>
      <c r="N22" s="157"/>
      <c r="O22" s="152"/>
      <c r="P22" s="152"/>
    </row>
    <row r="23" spans="1:16" ht="17.100000000000001" customHeight="1" x14ac:dyDescent="0.15">
      <c r="A23" s="296">
        <v>45386</v>
      </c>
      <c r="B23" s="297"/>
      <c r="C23" s="302" t="s">
        <v>129</v>
      </c>
      <c r="D23" s="304" t="s">
        <v>98</v>
      </c>
      <c r="E23" s="305"/>
      <c r="F23" s="272" t="s">
        <v>99</v>
      </c>
      <c r="G23" s="273"/>
      <c r="H23" s="273"/>
      <c r="I23" s="273"/>
      <c r="J23" s="274"/>
      <c r="K23" s="306" t="s">
        <v>192</v>
      </c>
      <c r="L23" s="307"/>
      <c r="M23" s="126"/>
      <c r="N23" s="127"/>
      <c r="O23" s="160"/>
      <c r="P23" s="160"/>
    </row>
    <row r="24" spans="1:16" ht="17.100000000000001" customHeight="1" x14ac:dyDescent="0.15">
      <c r="A24" s="298"/>
      <c r="B24" s="299"/>
      <c r="C24" s="303"/>
      <c r="D24" s="277"/>
      <c r="E24" s="278"/>
      <c r="F24" s="279"/>
      <c r="G24" s="280"/>
      <c r="H24" s="280"/>
      <c r="I24" s="280"/>
      <c r="J24" s="281"/>
      <c r="K24" s="282"/>
      <c r="L24" s="283"/>
      <c r="M24" s="158"/>
      <c r="N24" s="159"/>
      <c r="O24" s="153"/>
      <c r="P24" s="153"/>
    </row>
    <row r="25" spans="1:16" ht="17.100000000000001" customHeight="1" x14ac:dyDescent="0.15">
      <c r="A25" s="298"/>
      <c r="B25" s="299"/>
      <c r="C25" s="303"/>
      <c r="D25" s="277"/>
      <c r="E25" s="278"/>
      <c r="F25" s="279"/>
      <c r="G25" s="280"/>
      <c r="H25" s="280"/>
      <c r="I25" s="280"/>
      <c r="J25" s="281"/>
      <c r="K25" s="282"/>
      <c r="L25" s="283"/>
      <c r="M25" s="158"/>
      <c r="N25" s="159"/>
      <c r="O25" s="153"/>
      <c r="P25" s="153"/>
    </row>
    <row r="26" spans="1:16" ht="17.100000000000001" customHeight="1" thickBot="1" x14ac:dyDescent="0.2">
      <c r="A26" s="124" t="s">
        <v>180</v>
      </c>
      <c r="B26" s="125"/>
      <c r="C26" s="125"/>
      <c r="D26" s="210"/>
      <c r="E26" s="211"/>
      <c r="F26" s="212"/>
      <c r="G26" s="213"/>
      <c r="H26" s="213"/>
      <c r="I26" s="213"/>
      <c r="J26" s="214"/>
      <c r="K26" s="217"/>
      <c r="L26" s="218"/>
      <c r="M26" s="156"/>
      <c r="N26" s="157"/>
      <c r="O26" s="152"/>
      <c r="P26" s="152"/>
    </row>
    <row r="27" spans="1:16" ht="17.100000000000001" customHeight="1" thickTop="1" x14ac:dyDescent="0.15">
      <c r="C27" s="21"/>
      <c r="D27" s="21"/>
      <c r="E27" s="21"/>
      <c r="F27" s="23"/>
      <c r="G27" s="23"/>
      <c r="H27" s="23"/>
      <c r="I27" s="23"/>
      <c r="J27" s="67"/>
      <c r="K27" s="115" t="s">
        <v>33</v>
      </c>
      <c r="L27" s="115"/>
      <c r="M27" s="205">
        <f>SUM(M11:M26)-(2090*method!$C$70)</f>
        <v>0</v>
      </c>
      <c r="N27" s="205"/>
      <c r="O27" s="205">
        <f>SUM(O11:O26)-190*method!$C$70</f>
        <v>0</v>
      </c>
      <c r="P27" s="205"/>
    </row>
    <row r="28" spans="1:16" ht="17.100000000000001" customHeight="1" x14ac:dyDescent="0.15">
      <c r="C28" s="21"/>
      <c r="D28" s="21"/>
      <c r="E28" s="21"/>
      <c r="F28" s="23"/>
      <c r="G28" s="23"/>
      <c r="H28" s="23"/>
      <c r="I28" s="23"/>
      <c r="J28" s="67"/>
      <c r="K28" s="201" t="s">
        <v>34</v>
      </c>
      <c r="L28" s="201"/>
      <c r="M28" s="204">
        <f>method!C71</f>
        <v>0</v>
      </c>
      <c r="N28" s="204"/>
      <c r="O28" s="204">
        <f>method!D71</f>
        <v>0</v>
      </c>
      <c r="P28" s="204"/>
    </row>
    <row r="29" spans="1:16" ht="17.100000000000001" customHeight="1" thickBot="1" x14ac:dyDescent="0.2">
      <c r="J29" s="67"/>
      <c r="K29" s="200" t="s">
        <v>35</v>
      </c>
      <c r="L29" s="200"/>
      <c r="M29" s="203">
        <f>SUM(M11:M26)</f>
        <v>0</v>
      </c>
      <c r="N29" s="203"/>
      <c r="O29" s="203">
        <f>SUM(O11:O26)</f>
        <v>0</v>
      </c>
      <c r="P29" s="203"/>
    </row>
    <row r="30" spans="1:16" ht="14.1" customHeight="1" thickTop="1" thickBot="1" x14ac:dyDescent="0.2">
      <c r="N30" s="24"/>
    </row>
    <row r="31" spans="1:16" ht="21" customHeight="1" thickTop="1" x14ac:dyDescent="0.15">
      <c r="A31" s="81" t="s">
        <v>36</v>
      </c>
      <c r="B31" s="82"/>
      <c r="C31" s="250" t="s">
        <v>200</v>
      </c>
      <c r="D31" s="310"/>
      <c r="E31" s="89" t="s">
        <v>37</v>
      </c>
      <c r="F31" s="82"/>
      <c r="G31" s="248" t="s">
        <v>203</v>
      </c>
      <c r="H31" s="249"/>
      <c r="I31" s="249"/>
      <c r="J31" s="249"/>
      <c r="K31" s="249"/>
      <c r="L31" s="249"/>
      <c r="M31" s="249"/>
      <c r="N31" s="249"/>
      <c r="O31" s="249"/>
      <c r="P31" s="311"/>
    </row>
    <row r="32" spans="1:16" ht="21" customHeight="1" x14ac:dyDescent="0.15">
      <c r="A32" s="83"/>
      <c r="B32" s="84"/>
      <c r="C32" s="308"/>
      <c r="D32" s="309"/>
      <c r="E32" s="96" t="s">
        <v>38</v>
      </c>
      <c r="F32" s="84"/>
      <c r="G32" s="55">
        <v>10</v>
      </c>
      <c r="H32" s="27" t="s">
        <v>39</v>
      </c>
      <c r="I32" s="56" t="s">
        <v>201</v>
      </c>
      <c r="J32" s="27" t="s">
        <v>31</v>
      </c>
      <c r="K32" s="57">
        <v>16</v>
      </c>
      <c r="L32" s="27" t="s">
        <v>39</v>
      </c>
      <c r="M32" s="56" t="s">
        <v>201</v>
      </c>
      <c r="N32" s="195" t="s">
        <v>40</v>
      </c>
      <c r="O32" s="195"/>
      <c r="P32" s="196"/>
    </row>
    <row r="33" spans="1:16" ht="21" customHeight="1" x14ac:dyDescent="0.15">
      <c r="A33" s="83" t="s">
        <v>41</v>
      </c>
      <c r="B33" s="84"/>
      <c r="C33" s="308" t="s">
        <v>101</v>
      </c>
      <c r="D33" s="309"/>
      <c r="E33" s="84" t="s">
        <v>46</v>
      </c>
      <c r="F33" s="199"/>
      <c r="G33" s="244" t="s">
        <v>202</v>
      </c>
      <c r="H33" s="245"/>
      <c r="I33" s="245"/>
      <c r="J33" s="245"/>
      <c r="K33" s="245"/>
      <c r="L33" s="245"/>
      <c r="M33" s="245"/>
      <c r="N33" s="245"/>
      <c r="O33" s="245"/>
      <c r="P33" s="246"/>
    </row>
    <row r="34" spans="1:16" ht="21" customHeight="1" x14ac:dyDescent="0.15">
      <c r="A34" s="206" t="s">
        <v>186</v>
      </c>
      <c r="B34" s="84"/>
      <c r="C34" s="308" t="s">
        <v>111</v>
      </c>
      <c r="D34" s="309"/>
      <c r="E34" s="96" t="s">
        <v>42</v>
      </c>
      <c r="F34" s="84"/>
      <c r="G34" s="244" t="s">
        <v>102</v>
      </c>
      <c r="H34" s="245"/>
      <c r="I34" s="245"/>
      <c r="J34" s="245"/>
      <c r="K34" s="245"/>
      <c r="L34" s="245"/>
      <c r="M34" s="245"/>
      <c r="N34" s="245"/>
      <c r="O34" s="245"/>
      <c r="P34" s="246"/>
    </row>
    <row r="35" spans="1:16" ht="21" customHeight="1" x14ac:dyDescent="0.15">
      <c r="A35" s="193" t="s">
        <v>43</v>
      </c>
      <c r="B35" s="91"/>
      <c r="C35" s="90" t="s">
        <v>47</v>
      </c>
      <c r="D35" s="91"/>
      <c r="E35" s="315" t="s">
        <v>112</v>
      </c>
      <c r="F35" s="316"/>
      <c r="G35" s="92" t="s">
        <v>45</v>
      </c>
      <c r="H35" s="93"/>
      <c r="I35" s="315">
        <v>0</v>
      </c>
      <c r="J35" s="316"/>
      <c r="K35" s="90" t="s">
        <v>44</v>
      </c>
      <c r="L35" s="91"/>
      <c r="M35" s="79">
        <v>0</v>
      </c>
      <c r="N35" s="90" t="s">
        <v>48</v>
      </c>
      <c r="O35" s="91"/>
      <c r="P35" s="80">
        <v>0</v>
      </c>
    </row>
    <row r="36" spans="1:16" ht="21" customHeight="1" thickBot="1" x14ac:dyDescent="0.2">
      <c r="A36" s="220" t="s">
        <v>226</v>
      </c>
      <c r="B36" s="221"/>
      <c r="C36" s="221"/>
      <c r="D36" s="222" t="s">
        <v>223</v>
      </c>
      <c r="E36" s="221"/>
      <c r="F36" s="221"/>
      <c r="G36" s="312" t="s">
        <v>236</v>
      </c>
      <c r="H36" s="313"/>
      <c r="I36" s="222" t="s">
        <v>224</v>
      </c>
      <c r="J36" s="221"/>
      <c r="K36" s="312" t="s">
        <v>233</v>
      </c>
      <c r="L36" s="313"/>
      <c r="M36" s="222" t="s">
        <v>225</v>
      </c>
      <c r="N36" s="221"/>
      <c r="O36" s="312" t="s">
        <v>230</v>
      </c>
      <c r="P36" s="314"/>
    </row>
    <row r="37" spans="1:16" ht="20.100000000000001" customHeight="1" thickTop="1" thickBot="1" x14ac:dyDescent="0.2">
      <c r="A37" s="52" t="s">
        <v>32</v>
      </c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3"/>
      <c r="O37" s="54"/>
      <c r="P37" s="52"/>
    </row>
    <row r="38" spans="1:16" ht="14.1" customHeight="1" x14ac:dyDescent="0.15">
      <c r="N38" s="24"/>
    </row>
    <row r="39" spans="1:16" s="25" customFormat="1" ht="18" customHeight="1" x14ac:dyDescent="0.15">
      <c r="A39" s="97" t="s">
        <v>49</v>
      </c>
      <c r="B39" s="97"/>
      <c r="C39" s="97" t="s">
        <v>50</v>
      </c>
      <c r="D39" s="97"/>
      <c r="E39" s="97" t="s">
        <v>51</v>
      </c>
      <c r="F39" s="97"/>
      <c r="G39" s="97" t="s">
        <v>52</v>
      </c>
      <c r="H39" s="97"/>
      <c r="I39" s="71"/>
      <c r="J39" s="236" t="s">
        <v>55</v>
      </c>
      <c r="K39" s="237"/>
      <c r="M39" s="232"/>
      <c r="N39" s="233"/>
      <c r="O39" s="207" t="s">
        <v>54</v>
      </c>
      <c r="P39" s="207"/>
    </row>
    <row r="40" spans="1:16" s="25" customFormat="1" ht="18" customHeight="1" x14ac:dyDescent="0.15">
      <c r="A40" s="98"/>
      <c r="B40" s="98"/>
      <c r="C40" s="98"/>
      <c r="D40" s="98"/>
      <c r="E40" s="98"/>
      <c r="F40" s="98"/>
      <c r="G40" s="98"/>
      <c r="H40" s="98"/>
      <c r="I40" s="71"/>
      <c r="J40" s="198"/>
      <c r="K40" s="197"/>
      <c r="M40" s="234"/>
      <c r="N40" s="235"/>
      <c r="O40" s="208"/>
      <c r="P40" s="208"/>
    </row>
    <row r="41" spans="1:16" s="25" customFormat="1" ht="18" customHeight="1" x14ac:dyDescent="0.15">
      <c r="A41" s="99"/>
      <c r="B41" s="99"/>
      <c r="C41" s="99"/>
      <c r="D41" s="99"/>
      <c r="E41" s="99"/>
      <c r="F41" s="99"/>
      <c r="G41" s="99"/>
      <c r="H41" s="99"/>
      <c r="I41" s="71"/>
      <c r="J41" s="238"/>
      <c r="K41" s="239"/>
      <c r="M41" s="230" t="s">
        <v>53</v>
      </c>
      <c r="N41" s="231"/>
      <c r="O41" s="209"/>
      <c r="P41" s="209"/>
    </row>
    <row r="42" spans="1:16" s="25" customFormat="1" ht="14.1" customHeight="1" x14ac:dyDescent="0.15">
      <c r="K42" s="20"/>
      <c r="P42" s="19"/>
    </row>
    <row r="43" spans="1:16" ht="15" customHeight="1" x14ac:dyDescent="0.15">
      <c r="A43" s="240" t="s">
        <v>59</v>
      </c>
      <c r="B43" s="240"/>
      <c r="C43" s="241"/>
      <c r="D43" s="241"/>
      <c r="E43" s="241"/>
      <c r="F43" s="241"/>
      <c r="G43" s="241"/>
      <c r="H43" s="241"/>
      <c r="I43" s="241"/>
      <c r="J43" s="241"/>
      <c r="K43" s="241"/>
      <c r="M43" s="96" t="s">
        <v>56</v>
      </c>
      <c r="N43" s="96"/>
      <c r="O43" s="96"/>
      <c r="P43" s="96"/>
    </row>
    <row r="44" spans="1:16" ht="18" customHeight="1" x14ac:dyDescent="0.15">
      <c r="A44" s="219"/>
      <c r="B44" s="219"/>
      <c r="C44" s="219"/>
      <c r="D44" s="219"/>
      <c r="E44" s="219"/>
      <c r="F44" s="219"/>
      <c r="G44" s="219"/>
      <c r="H44" s="219"/>
      <c r="I44" s="219"/>
      <c r="J44" s="219"/>
      <c r="K44" s="219"/>
      <c r="M44" s="226" t="s">
        <v>57</v>
      </c>
      <c r="N44" s="227"/>
      <c r="O44" s="226" t="s">
        <v>58</v>
      </c>
      <c r="P44" s="227"/>
    </row>
    <row r="45" spans="1:16" ht="18" customHeight="1" x14ac:dyDescent="0.15">
      <c r="A45" s="219"/>
      <c r="B45" s="219"/>
      <c r="C45" s="219"/>
      <c r="D45" s="219"/>
      <c r="E45" s="219"/>
      <c r="F45" s="219"/>
      <c r="G45" s="219"/>
      <c r="H45" s="219"/>
      <c r="I45" s="219"/>
      <c r="J45" s="219"/>
      <c r="K45" s="219"/>
      <c r="M45" s="228"/>
      <c r="N45" s="229"/>
      <c r="O45" s="228"/>
      <c r="P45" s="229"/>
    </row>
    <row r="46" spans="1:16" s="25" customFormat="1" ht="18" customHeight="1" x14ac:dyDescent="0.15">
      <c r="A46" s="219"/>
      <c r="B46" s="219"/>
      <c r="C46" s="219"/>
      <c r="D46" s="219"/>
      <c r="E46" s="219"/>
      <c r="F46" s="219"/>
      <c r="G46" s="219"/>
      <c r="H46" s="219"/>
      <c r="I46" s="219"/>
      <c r="J46" s="219"/>
      <c r="K46" s="219"/>
      <c r="M46" s="230"/>
      <c r="N46" s="231"/>
      <c r="O46" s="230"/>
      <c r="P46" s="231"/>
    </row>
    <row r="47" spans="1:16" s="22" customFormat="1" ht="20.100000000000001" customHeight="1" x14ac:dyDescent="0.15">
      <c r="A47" s="26" t="s">
        <v>60</v>
      </c>
      <c r="O47" s="19"/>
    </row>
    <row r="48" spans="1:16" s="22" customFormat="1" ht="20.100000000000001" customHeight="1" x14ac:dyDescent="0.15">
      <c r="O48" s="72"/>
    </row>
    <row r="49" spans="1:15" s="22" customFormat="1" ht="18" customHeight="1" x14ac:dyDescent="0.15">
      <c r="A49" s="22" t="s">
        <v>61</v>
      </c>
      <c r="O49" s="72"/>
    </row>
    <row r="50" spans="1:15" s="22" customFormat="1" ht="18" customHeight="1" x14ac:dyDescent="0.15">
      <c r="O50" s="72"/>
    </row>
    <row r="51" spans="1:15" s="22" customFormat="1" ht="18" customHeight="1" x14ac:dyDescent="0.15">
      <c r="A51" s="22" t="s">
        <v>62</v>
      </c>
      <c r="O51" s="72"/>
    </row>
    <row r="52" spans="1:15" s="22" customFormat="1" ht="18" customHeight="1" x14ac:dyDescent="0.15">
      <c r="B52" s="22" t="s">
        <v>63</v>
      </c>
      <c r="O52" s="72"/>
    </row>
    <row r="53" spans="1:15" s="22" customFormat="1" ht="18" customHeight="1" x14ac:dyDescent="0.15">
      <c r="O53" s="72"/>
    </row>
    <row r="54" spans="1:15" s="22" customFormat="1" ht="18" customHeight="1" x14ac:dyDescent="0.15">
      <c r="A54" s="22" t="s">
        <v>64</v>
      </c>
      <c r="O54" s="72"/>
    </row>
    <row r="55" spans="1:15" s="22" customFormat="1" ht="18" customHeight="1" x14ac:dyDescent="0.15">
      <c r="B55" s="22" t="s">
        <v>65</v>
      </c>
      <c r="O55" s="72"/>
    </row>
    <row r="56" spans="1:15" s="22" customFormat="1" ht="18" customHeight="1" x14ac:dyDescent="0.15">
      <c r="B56" s="22" t="s">
        <v>66</v>
      </c>
      <c r="O56" s="72"/>
    </row>
    <row r="57" spans="1:15" s="22" customFormat="1" ht="18" customHeight="1" x14ac:dyDescent="0.15">
      <c r="B57" s="22" t="s">
        <v>67</v>
      </c>
      <c r="O57" s="72"/>
    </row>
    <row r="58" spans="1:15" s="22" customFormat="1" ht="18" customHeight="1" x14ac:dyDescent="0.15">
      <c r="B58" s="22" t="s">
        <v>68</v>
      </c>
      <c r="O58" s="72"/>
    </row>
    <row r="59" spans="1:15" s="22" customFormat="1" ht="18" customHeight="1" x14ac:dyDescent="0.15">
      <c r="B59" s="22" t="s">
        <v>69</v>
      </c>
      <c r="O59" s="72"/>
    </row>
    <row r="60" spans="1:15" s="22" customFormat="1" ht="18" customHeight="1" x14ac:dyDescent="0.15">
      <c r="O60" s="72"/>
    </row>
    <row r="61" spans="1:15" s="22" customFormat="1" ht="18" customHeight="1" x14ac:dyDescent="0.15">
      <c r="A61" s="22" t="s">
        <v>70</v>
      </c>
      <c r="O61" s="72"/>
    </row>
    <row r="62" spans="1:15" s="22" customFormat="1" ht="18" customHeight="1" x14ac:dyDescent="0.15">
      <c r="B62" s="22" t="s">
        <v>71</v>
      </c>
      <c r="O62" s="72"/>
    </row>
    <row r="63" spans="1:15" s="22" customFormat="1" ht="18" customHeight="1" x14ac:dyDescent="0.15">
      <c r="O63" s="72"/>
    </row>
    <row r="64" spans="1:15" s="22" customFormat="1" ht="18" customHeight="1" x14ac:dyDescent="0.15">
      <c r="A64" s="22" t="s">
        <v>72</v>
      </c>
      <c r="O64" s="72"/>
    </row>
    <row r="65" spans="1:15" s="22" customFormat="1" ht="18" customHeight="1" x14ac:dyDescent="0.15">
      <c r="B65" s="22" t="s">
        <v>73</v>
      </c>
      <c r="O65" s="72"/>
    </row>
    <row r="66" spans="1:15" s="22" customFormat="1" ht="18" customHeight="1" x14ac:dyDescent="0.15">
      <c r="O66" s="72"/>
    </row>
    <row r="67" spans="1:15" s="22" customFormat="1" ht="18" customHeight="1" x14ac:dyDescent="0.15">
      <c r="A67" s="22" t="s">
        <v>74</v>
      </c>
      <c r="O67" s="72"/>
    </row>
    <row r="68" spans="1:15" s="22" customFormat="1" ht="18" customHeight="1" x14ac:dyDescent="0.15">
      <c r="B68" s="22" t="s">
        <v>75</v>
      </c>
      <c r="O68" s="72"/>
    </row>
    <row r="69" spans="1:15" s="22" customFormat="1" ht="18" customHeight="1" x14ac:dyDescent="0.15">
      <c r="O69" s="72"/>
    </row>
    <row r="70" spans="1:15" s="22" customFormat="1" ht="18" customHeight="1" x14ac:dyDescent="0.15">
      <c r="A70" s="22" t="s">
        <v>76</v>
      </c>
      <c r="O70" s="72"/>
    </row>
    <row r="71" spans="1:15" s="22" customFormat="1" ht="18" customHeight="1" x14ac:dyDescent="0.15">
      <c r="B71" s="22" t="s">
        <v>77</v>
      </c>
      <c r="O71" s="72"/>
    </row>
    <row r="72" spans="1:15" s="22" customFormat="1" ht="18" customHeight="1" x14ac:dyDescent="0.15">
      <c r="B72" s="22" t="s">
        <v>78</v>
      </c>
      <c r="O72" s="72"/>
    </row>
    <row r="73" spans="1:15" s="22" customFormat="1" ht="18" customHeight="1" x14ac:dyDescent="0.15">
      <c r="B73" s="22" t="s">
        <v>79</v>
      </c>
      <c r="O73" s="72"/>
    </row>
    <row r="74" spans="1:15" s="22" customFormat="1" ht="18" customHeight="1" x14ac:dyDescent="0.15">
      <c r="B74" s="22" t="s">
        <v>80</v>
      </c>
      <c r="O74" s="72"/>
    </row>
    <row r="75" spans="1:15" s="22" customFormat="1" ht="18" customHeight="1" x14ac:dyDescent="0.15">
      <c r="B75" s="22" t="s">
        <v>81</v>
      </c>
      <c r="O75" s="72"/>
    </row>
    <row r="76" spans="1:15" s="22" customFormat="1" ht="18" customHeight="1" x14ac:dyDescent="0.15">
      <c r="B76" s="22" t="s">
        <v>82</v>
      </c>
      <c r="O76" s="72"/>
    </row>
    <row r="77" spans="1:15" s="22" customFormat="1" ht="18" customHeight="1" x14ac:dyDescent="0.15">
      <c r="B77" s="22" t="s">
        <v>83</v>
      </c>
      <c r="O77" s="72"/>
    </row>
    <row r="78" spans="1:15" s="22" customFormat="1" ht="18" customHeight="1" x14ac:dyDescent="0.15">
      <c r="B78" s="22" t="s">
        <v>84</v>
      </c>
      <c r="O78" s="72"/>
    </row>
    <row r="79" spans="1:15" s="22" customFormat="1" ht="18" customHeight="1" x14ac:dyDescent="0.15">
      <c r="B79" s="22" t="s">
        <v>85</v>
      </c>
      <c r="O79" s="72"/>
    </row>
    <row r="80" spans="1:15" s="22" customFormat="1" ht="18" customHeight="1" x14ac:dyDescent="0.15">
      <c r="B80" s="22" t="s">
        <v>86</v>
      </c>
      <c r="O80" s="72"/>
    </row>
    <row r="81" spans="1:15" s="22" customFormat="1" ht="18" customHeight="1" x14ac:dyDescent="0.15">
      <c r="B81" s="22" t="s">
        <v>87</v>
      </c>
      <c r="O81" s="72"/>
    </row>
    <row r="82" spans="1:15" s="22" customFormat="1" ht="18" customHeight="1" x14ac:dyDescent="0.15">
      <c r="B82" s="22" t="s">
        <v>88</v>
      </c>
      <c r="O82" s="72"/>
    </row>
    <row r="83" spans="1:15" s="22" customFormat="1" ht="18" customHeight="1" x14ac:dyDescent="0.15">
      <c r="O83" s="72"/>
    </row>
    <row r="84" spans="1:15" s="22" customFormat="1" ht="18" customHeight="1" x14ac:dyDescent="0.15">
      <c r="A84" s="22" t="s">
        <v>89</v>
      </c>
      <c r="O84" s="72"/>
    </row>
    <row r="85" spans="1:15" s="22" customFormat="1" ht="18" customHeight="1" x14ac:dyDescent="0.15">
      <c r="A85" s="22" t="s">
        <v>90</v>
      </c>
      <c r="O85" s="72"/>
    </row>
    <row r="86" spans="1:15" s="22" customFormat="1" ht="18" customHeight="1" x14ac:dyDescent="0.15">
      <c r="A86" s="22" t="s">
        <v>91</v>
      </c>
      <c r="O86" s="72"/>
    </row>
    <row r="87" spans="1:15" s="22" customFormat="1" ht="18" customHeight="1" x14ac:dyDescent="0.15">
      <c r="A87" s="22" t="s">
        <v>92</v>
      </c>
      <c r="O87" s="72"/>
    </row>
    <row r="88" spans="1:15" s="22" customFormat="1" ht="18" customHeight="1" x14ac:dyDescent="0.15">
      <c r="B88" s="22" t="s">
        <v>93</v>
      </c>
      <c r="O88" s="72"/>
    </row>
    <row r="89" spans="1:15" s="22" customFormat="1" ht="18" customHeight="1" x14ac:dyDescent="0.15">
      <c r="C89" s="73" t="s">
        <v>94</v>
      </c>
      <c r="D89" s="73" t="s">
        <v>206</v>
      </c>
      <c r="E89" s="73"/>
      <c r="F89" s="73"/>
      <c r="G89" s="73"/>
      <c r="H89" s="73" t="s">
        <v>207</v>
      </c>
      <c r="I89" s="73"/>
      <c r="J89" s="73"/>
      <c r="K89" s="73"/>
      <c r="L89" s="73"/>
      <c r="M89" s="73"/>
      <c r="O89" s="72"/>
    </row>
    <row r="90" spans="1:15" s="22" customFormat="1" ht="18" customHeight="1" x14ac:dyDescent="0.15">
      <c r="C90" s="74" t="s">
        <v>95</v>
      </c>
      <c r="D90" s="74" t="s">
        <v>96</v>
      </c>
      <c r="E90" s="74"/>
      <c r="F90" s="74"/>
      <c r="G90" s="74"/>
      <c r="H90" s="74" t="s">
        <v>97</v>
      </c>
      <c r="I90" s="74"/>
      <c r="J90" s="74"/>
      <c r="K90" s="74"/>
      <c r="L90" s="74"/>
      <c r="M90" s="74"/>
      <c r="O90" s="72"/>
    </row>
    <row r="91" spans="1:15" s="22" customFormat="1" ht="20.100000000000001" customHeight="1" x14ac:dyDescent="0.15">
      <c r="O91" s="19"/>
    </row>
    <row r="94" spans="1:15" ht="20.100000000000001" customHeight="1" x14ac:dyDescent="0.15">
      <c r="H94" s="22"/>
      <c r="I94" s="22"/>
      <c r="J94" s="22"/>
      <c r="K94" s="22"/>
      <c r="L94" s="22"/>
    </row>
    <row r="95" spans="1:15" ht="20.100000000000001" customHeight="1" x14ac:dyDescent="0.15">
      <c r="I95" s="22"/>
      <c r="J95" s="22"/>
      <c r="K95" s="22"/>
      <c r="L95" s="22"/>
    </row>
    <row r="96" spans="1:15" ht="20.100000000000001" customHeight="1" x14ac:dyDescent="0.15">
      <c r="I96" s="22"/>
      <c r="J96" s="22"/>
      <c r="K96" s="22"/>
      <c r="L96" s="22"/>
    </row>
    <row r="97" spans="9:12" ht="20.100000000000001" customHeight="1" x14ac:dyDescent="0.15">
      <c r="I97" s="22"/>
      <c r="J97" s="22"/>
      <c r="K97" s="22"/>
      <c r="L97" s="22"/>
    </row>
  </sheetData>
  <mergeCells count="174">
    <mergeCell ref="A44:K44"/>
    <mergeCell ref="M44:N46"/>
    <mergeCell ref="O44:P46"/>
    <mergeCell ref="A46:K46"/>
    <mergeCell ref="A45:K45"/>
    <mergeCell ref="O39:P41"/>
    <mergeCell ref="J40:K41"/>
    <mergeCell ref="M41:N41"/>
    <mergeCell ref="A43:B43"/>
    <mergeCell ref="C43:K43"/>
    <mergeCell ref="M43:P43"/>
    <mergeCell ref="A39:B41"/>
    <mergeCell ref="C39:D41"/>
    <mergeCell ref="E39:F41"/>
    <mergeCell ref="G39:H41"/>
    <mergeCell ref="J39:K39"/>
    <mergeCell ref="M39:N40"/>
    <mergeCell ref="N35:O35"/>
    <mergeCell ref="A36:C36"/>
    <mergeCell ref="D36:F36"/>
    <mergeCell ref="G36:H36"/>
    <mergeCell ref="I36:J36"/>
    <mergeCell ref="K36:L36"/>
    <mergeCell ref="M36:N36"/>
    <mergeCell ref="O36:P36"/>
    <mergeCell ref="A35:B35"/>
    <mergeCell ref="C35:D35"/>
    <mergeCell ref="E35:F35"/>
    <mergeCell ref="G35:H35"/>
    <mergeCell ref="I35:J35"/>
    <mergeCell ref="K35:L35"/>
    <mergeCell ref="A33:B33"/>
    <mergeCell ref="C33:D33"/>
    <mergeCell ref="E33:F33"/>
    <mergeCell ref="G33:P33"/>
    <mergeCell ref="A34:B34"/>
    <mergeCell ref="C34:D34"/>
    <mergeCell ref="E34:F34"/>
    <mergeCell ref="G34:P34"/>
    <mergeCell ref="K29:L29"/>
    <mergeCell ref="M29:N29"/>
    <mergeCell ref="O29:P29"/>
    <mergeCell ref="A31:B32"/>
    <mergeCell ref="C31:D32"/>
    <mergeCell ref="E31:F31"/>
    <mergeCell ref="G31:P31"/>
    <mergeCell ref="E32:F32"/>
    <mergeCell ref="N32:P32"/>
    <mergeCell ref="K27:L27"/>
    <mergeCell ref="M27:N27"/>
    <mergeCell ref="O27:P27"/>
    <mergeCell ref="K28:L28"/>
    <mergeCell ref="M28:N28"/>
    <mergeCell ref="O28:P28"/>
    <mergeCell ref="O25:P25"/>
    <mergeCell ref="A26:C26"/>
    <mergeCell ref="D26:E26"/>
    <mergeCell ref="F26:J26"/>
    <mergeCell ref="K26:L26"/>
    <mergeCell ref="M26:N26"/>
    <mergeCell ref="O26:P26"/>
    <mergeCell ref="O23:P23"/>
    <mergeCell ref="D24:E24"/>
    <mergeCell ref="F24:J24"/>
    <mergeCell ref="K24:L24"/>
    <mergeCell ref="M24:N24"/>
    <mergeCell ref="O24:P24"/>
    <mergeCell ref="A23:B25"/>
    <mergeCell ref="C23:C25"/>
    <mergeCell ref="D23:E23"/>
    <mergeCell ref="F23:J23"/>
    <mergeCell ref="K23:L23"/>
    <mergeCell ref="M23:N23"/>
    <mergeCell ref="D25:E25"/>
    <mergeCell ref="F25:J25"/>
    <mergeCell ref="K25:L25"/>
    <mergeCell ref="M25:N25"/>
    <mergeCell ref="O21:P21"/>
    <mergeCell ref="A22:C22"/>
    <mergeCell ref="D22:E22"/>
    <mergeCell ref="F22:J22"/>
    <mergeCell ref="K22:L22"/>
    <mergeCell ref="M22:N22"/>
    <mergeCell ref="O22:P22"/>
    <mergeCell ref="O19:P19"/>
    <mergeCell ref="D20:E20"/>
    <mergeCell ref="F20:J20"/>
    <mergeCell ref="K20:L20"/>
    <mergeCell ref="M20:N20"/>
    <mergeCell ref="O20:P20"/>
    <mergeCell ref="A19:B21"/>
    <mergeCell ref="C19:C21"/>
    <mergeCell ref="D19:E19"/>
    <mergeCell ref="F19:J19"/>
    <mergeCell ref="K19:L19"/>
    <mergeCell ref="M19:N19"/>
    <mergeCell ref="D21:E21"/>
    <mergeCell ref="F21:J21"/>
    <mergeCell ref="K21:L21"/>
    <mergeCell ref="M21:N21"/>
    <mergeCell ref="O17:P17"/>
    <mergeCell ref="A18:C18"/>
    <mergeCell ref="D18:E18"/>
    <mergeCell ref="F18:J18"/>
    <mergeCell ref="K18:L18"/>
    <mergeCell ref="M18:N18"/>
    <mergeCell ref="O18:P18"/>
    <mergeCell ref="O15:P15"/>
    <mergeCell ref="D16:E16"/>
    <mergeCell ref="F16:J16"/>
    <mergeCell ref="K16:L16"/>
    <mergeCell ref="M16:N16"/>
    <mergeCell ref="O16:P16"/>
    <mergeCell ref="A15:B17"/>
    <mergeCell ref="C15:C17"/>
    <mergeCell ref="D15:E15"/>
    <mergeCell ref="F15:J15"/>
    <mergeCell ref="K15:L15"/>
    <mergeCell ref="M15:N15"/>
    <mergeCell ref="D17:E17"/>
    <mergeCell ref="F17:J17"/>
    <mergeCell ref="K17:L17"/>
    <mergeCell ref="M17:N17"/>
    <mergeCell ref="O13:P13"/>
    <mergeCell ref="D14:E14"/>
    <mergeCell ref="F14:J14"/>
    <mergeCell ref="K14:L14"/>
    <mergeCell ref="M14:N14"/>
    <mergeCell ref="O14:P14"/>
    <mergeCell ref="O11:P11"/>
    <mergeCell ref="D12:E12"/>
    <mergeCell ref="F12:J12"/>
    <mergeCell ref="K12:L12"/>
    <mergeCell ref="M12:N12"/>
    <mergeCell ref="O12:P12"/>
    <mergeCell ref="A11:B14"/>
    <mergeCell ref="C11:C14"/>
    <mergeCell ref="D11:E11"/>
    <mergeCell ref="F11:J11"/>
    <mergeCell ref="K11:L11"/>
    <mergeCell ref="M11:N11"/>
    <mergeCell ref="D13:E13"/>
    <mergeCell ref="F13:J13"/>
    <mergeCell ref="K13:L13"/>
    <mergeCell ref="M13:N13"/>
    <mergeCell ref="A10:C10"/>
    <mergeCell ref="D10:E10"/>
    <mergeCell ref="F10:J10"/>
    <mergeCell ref="K10:L10"/>
    <mergeCell ref="M10:N10"/>
    <mergeCell ref="O10:P10"/>
    <mergeCell ref="A7:B7"/>
    <mergeCell ref="C7:H7"/>
    <mergeCell ref="I7:J7"/>
    <mergeCell ref="K7:P7"/>
    <mergeCell ref="A9:B9"/>
    <mergeCell ref="C9:E9"/>
    <mergeCell ref="F9:L9"/>
    <mergeCell ref="M9:N9"/>
    <mergeCell ref="O9:P9"/>
    <mergeCell ref="A5:B5"/>
    <mergeCell ref="D5:E5"/>
    <mergeCell ref="F5:P5"/>
    <mergeCell ref="A6:B6"/>
    <mergeCell ref="C6:H6"/>
    <mergeCell ref="I6:J6"/>
    <mergeCell ref="K6:P6"/>
    <mergeCell ref="D1:M1"/>
    <mergeCell ref="N1:P1"/>
    <mergeCell ref="A3:P3"/>
    <mergeCell ref="A4:B4"/>
    <mergeCell ref="C4:L4"/>
    <mergeCell ref="M4:N4"/>
    <mergeCell ref="O4:P4"/>
  </mergeCells>
  <phoneticPr fontId="1"/>
  <conditionalFormatting sqref="F11:J26">
    <cfRule type="cellIs" dxfId="0" priority="1" operator="equal">
      <formula>"【付帯】プロジェクター"</formula>
    </cfRule>
  </conditionalFormatting>
  <dataValidations count="3">
    <dataValidation type="list" allowBlank="1" showInputMessage="1" showErrorMessage="1" prompt="片付け/準備の場合入力(プロジェクターを除く)" sqref="K11:K26" xr:uid="{ACB3C8A3-4694-44E9-93D9-5A4F52DBA30B}">
      <formula1>"準備,片付け"</formula1>
    </dataValidation>
    <dataValidation allowBlank="1" showInputMessage="1" showErrorMessage="1" prompt="目的がその他の場合、ここに記載" sqref="F9" xr:uid="{8285CDCB-C6B6-451D-8243-22EABC1083FB}"/>
    <dataValidation allowBlank="1" showInputMessage="1" showErrorMessage="1" prompt="日にちを入力" sqref="A23 A19 B11:B14 A11:A15" xr:uid="{31B7D52F-BE69-4FC5-9F51-A3B31DD6AE30}"/>
  </dataValidations>
  <printOptions horizontalCentered="1" verticalCentered="1"/>
  <pageMargins left="0.59055118110236227" right="0.59055118110236227" top="0.39370078740157483" bottom="0.39370078740157483" header="0.39370078740157483" footer="0.3937007874015748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8">
        <x14:dataValidation type="list" allowBlank="1" showInputMessage="1" showErrorMessage="1" xr:uid="{5BB22551-0211-4AD5-B16A-F65958124CE2}">
          <x14:formula1>
            <xm:f>プルダウンデータ!$R$4:$R$8</xm:f>
          </x14:formula1>
          <xm:sqref>O36:P36</xm:sqref>
        </x14:dataValidation>
        <x14:dataValidation type="list" allowBlank="1" showInputMessage="1" showErrorMessage="1" xr:uid="{ECFF3982-1AB8-4327-AD3B-8C94F8F4DD9B}">
          <x14:formula1>
            <xm:f>プルダウンデータ!$E$4:$E$20</xm:f>
          </x14:formula1>
          <xm:sqref>F26:J26</xm:sqref>
        </x14:dataValidation>
        <x14:dataValidation type="list" allowBlank="1" showInputMessage="1" showErrorMessage="1" xr:uid="{497BE2A3-34EA-4213-8157-99D958FA1C74}">
          <x14:formula1>
            <xm:f>プルダウンデータ!$N$4:$N$6</xm:f>
          </x14:formula1>
          <xm:sqref>I35:J35</xm:sqref>
        </x14:dataValidation>
        <x14:dataValidation type="list" allowBlank="1" showInputMessage="1" showErrorMessage="1" xr:uid="{86040E58-6F01-4719-9CE7-3979327D650F}">
          <x14:formula1>
            <xm:f>プルダウンデータ!$M$4:$M$7</xm:f>
          </x14:formula1>
          <xm:sqref>M35 P35</xm:sqref>
        </x14:dataValidation>
        <x14:dataValidation type="list" allowBlank="1" showInputMessage="1" showErrorMessage="1" xr:uid="{DAF654EA-42B9-4EF9-94E8-9CF2277E874C}">
          <x14:formula1>
            <xm:f>プルダウンデータ!$B$4:$B$7</xm:f>
          </x14:formula1>
          <xm:sqref>C9:E9</xm:sqref>
        </x14:dataValidation>
        <x14:dataValidation type="list" allowBlank="1" showInputMessage="1" showErrorMessage="1" xr:uid="{BCA79A5F-55F7-4904-9D6D-534F146C08C5}">
          <x14:formula1>
            <xm:f>プルダウンデータ!$A$4:$A$7</xm:f>
          </x14:formula1>
          <xm:sqref>O4</xm:sqref>
        </x14:dataValidation>
        <x14:dataValidation type="list" allowBlank="1" showInputMessage="1" showErrorMessage="1" xr:uid="{6BC17EE6-DF2A-41EB-9373-AC79A14E8C54}">
          <x14:formula1>
            <xm:f>プルダウンデータ!$J$4:$J$5</xm:f>
          </x14:formula1>
          <xm:sqref>C33 E35</xm:sqref>
        </x14:dataValidation>
        <x14:dataValidation type="list" allowBlank="1" showInputMessage="1" showErrorMessage="1" xr:uid="{3F040742-56C9-470E-A49F-9A54F33C5382}">
          <x14:formula1>
            <xm:f>プルダウンデータ!$H$4:$H$16</xm:f>
          </x14:formula1>
          <xm:sqref>G32 K32</xm:sqref>
        </x14:dataValidation>
        <x14:dataValidation type="list" allowBlank="1" showInputMessage="1" showErrorMessage="1" xr:uid="{49FFB7C0-EDCF-41AC-A971-418643560BDF}">
          <x14:formula1>
            <xm:f>プルダウンデータ!$I$4:$I$15</xm:f>
          </x14:formula1>
          <xm:sqref>I32 M32</xm:sqref>
        </x14:dataValidation>
        <x14:dataValidation type="list" allowBlank="1" showInputMessage="1" showErrorMessage="1" xr:uid="{58E52D9D-CC6D-4A87-87BB-4CC7D2807121}">
          <x14:formula1>
            <xm:f>プルダウンデータ!$G$4:$G$5</xm:f>
          </x14:formula1>
          <xm:sqref>C31:D32</xm:sqref>
        </x14:dataValidation>
        <x14:dataValidation type="list" allowBlank="1" showInputMessage="1" showErrorMessage="1" prompt="曜日を入力" xr:uid="{FE4DA572-008D-493E-8F63-03265EF6C810}">
          <x14:formula1>
            <xm:f>プルダウンデータ!$C$4:$C$10</xm:f>
          </x14:formula1>
          <xm:sqref>C11:C15 C19 C23</xm:sqref>
        </x14:dataValidation>
        <x14:dataValidation type="list" allowBlank="1" showInputMessage="1" showErrorMessage="1" xr:uid="{151ED871-EBFC-4AF7-A475-28EFCF02F45C}">
          <x14:formula1>
            <xm:f>プルダウンデータ!$K$4:$K$5</xm:f>
          </x14:formula1>
          <xm:sqref>C34:D34</xm:sqref>
        </x14:dataValidation>
        <x14:dataValidation type="list" allowBlank="1" showInputMessage="1" showErrorMessage="1" xr:uid="{2E6F786D-9ED3-4EC2-B674-82B29EBB255D}">
          <x14:formula1>
            <xm:f>プルダウンデータ!$O$4:$O$7</xm:f>
          </x14:formula1>
          <xm:sqref>J40</xm:sqref>
        </x14:dataValidation>
        <x14:dataValidation type="list" allowBlank="1" showInputMessage="1" showErrorMessage="1" xr:uid="{B70A1266-02E1-4EA2-8A72-BDA18160BF40}">
          <x14:formula1>
            <xm:f>プルダウンデータ!$D$4:$D$9</xm:f>
          </x14:formula1>
          <xm:sqref>D11:D26</xm:sqref>
        </x14:dataValidation>
        <x14:dataValidation type="list" allowBlank="1" showInputMessage="1" showErrorMessage="1" xr:uid="{199468D7-88EF-46C6-A8C8-D9AD0E0C6461}">
          <x14:formula1>
            <xm:f>プルダウンデータ!$L$4:$L$5</xm:f>
          </x14:formula1>
          <xm:sqref>G34</xm:sqref>
        </x14:dataValidation>
        <x14:dataValidation type="list" allowBlank="1" showInputMessage="1" showErrorMessage="1" xr:uid="{50DD54C7-BE80-4AF8-9169-C65E1A65A486}">
          <x14:formula1>
            <xm:f>プルダウンデータ!$E$4:$E$17</xm:f>
          </x14:formula1>
          <xm:sqref>F11:J25</xm:sqref>
        </x14:dataValidation>
        <x14:dataValidation type="list" allowBlank="1" showInputMessage="1" showErrorMessage="1" xr:uid="{3C0BE0A9-1239-4D4A-8F1C-C5BA7CA9098A}">
          <x14:formula1>
            <xm:f>プルダウンデータ!$Q$4:$Q$5</xm:f>
          </x14:formula1>
          <xm:sqref>K36:L36</xm:sqref>
        </x14:dataValidation>
        <x14:dataValidation type="list" allowBlank="1" showInputMessage="1" showErrorMessage="1" xr:uid="{30ECA657-36D0-4341-9A80-875BB864176E}">
          <x14:formula1>
            <xm:f>プルダウンデータ!$P$4:$P$6</xm:f>
          </x14:formula1>
          <xm:sqref>G36:H36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AB488-7520-4F74-B3D6-7CB84F88F17B}">
  <sheetPr>
    <tabColor rgb="FF00B050"/>
  </sheetPr>
  <dimension ref="A3:R25"/>
  <sheetViews>
    <sheetView topLeftCell="D1" zoomScale="120" zoomScaleNormal="120" workbookViewId="0">
      <selection activeCell="L11" sqref="L11"/>
    </sheetView>
  </sheetViews>
  <sheetFormatPr defaultColWidth="9" defaultRowHeight="11.25" x14ac:dyDescent="0.15"/>
  <cols>
    <col min="1" max="1" width="9" style="58"/>
    <col min="2" max="2" width="16.375" style="61" bestFit="1" customWidth="1"/>
    <col min="3" max="3" width="9" style="58"/>
    <col min="4" max="4" width="11.25" style="58" bestFit="1" customWidth="1"/>
    <col min="5" max="5" width="24.75" style="58" bestFit="1" customWidth="1"/>
    <col min="6" max="8" width="9" style="58"/>
    <col min="9" max="9" width="9" style="60"/>
    <col min="10" max="10" width="22.25" style="58" bestFit="1" customWidth="1"/>
    <col min="11" max="11" width="9" style="58"/>
    <col min="12" max="12" width="15.375" style="58" bestFit="1" customWidth="1"/>
    <col min="13" max="13" width="15.5" style="58" bestFit="1" customWidth="1"/>
    <col min="14" max="14" width="12.25" style="58" bestFit="1" customWidth="1"/>
    <col min="15" max="18" width="9" style="58"/>
    <col min="19" max="16384" width="9" style="61"/>
  </cols>
  <sheetData>
    <row r="3" spans="1:18" s="58" customFormat="1" x14ac:dyDescent="0.15">
      <c r="A3" s="66" t="s">
        <v>214</v>
      </c>
      <c r="B3" s="66" t="s">
        <v>215</v>
      </c>
      <c r="C3" s="66" t="s">
        <v>204</v>
      </c>
      <c r="D3" s="66" t="s">
        <v>205</v>
      </c>
      <c r="E3" s="66" t="s">
        <v>208</v>
      </c>
      <c r="F3" s="66" t="s">
        <v>210</v>
      </c>
      <c r="G3" s="66" t="s">
        <v>209</v>
      </c>
      <c r="H3" s="317" t="s">
        <v>211</v>
      </c>
      <c r="I3" s="318"/>
      <c r="J3" s="66" t="s">
        <v>237</v>
      </c>
      <c r="K3" s="66" t="s">
        <v>212</v>
      </c>
      <c r="L3" s="66" t="s">
        <v>213</v>
      </c>
      <c r="M3" s="66" t="s">
        <v>216</v>
      </c>
      <c r="N3" s="66" t="s">
        <v>45</v>
      </c>
      <c r="O3" s="66" t="s">
        <v>217</v>
      </c>
      <c r="P3" s="66" t="s">
        <v>234</v>
      </c>
      <c r="Q3" s="66" t="s">
        <v>224</v>
      </c>
      <c r="R3" s="66" t="s">
        <v>225</v>
      </c>
    </row>
    <row r="4" spans="1:18" x14ac:dyDescent="0.15">
      <c r="A4" s="58" t="s">
        <v>104</v>
      </c>
      <c r="B4" s="61" t="s">
        <v>109</v>
      </c>
      <c r="C4" s="58" t="s">
        <v>107</v>
      </c>
      <c r="D4" s="58" t="s">
        <v>98</v>
      </c>
      <c r="E4" s="59" t="s">
        <v>152</v>
      </c>
      <c r="F4" s="58" t="s">
        <v>106</v>
      </c>
      <c r="G4" s="58" t="s">
        <v>105</v>
      </c>
      <c r="H4" s="58">
        <v>9</v>
      </c>
      <c r="I4" s="60" t="s">
        <v>108</v>
      </c>
      <c r="J4" s="58" t="s">
        <v>101</v>
      </c>
      <c r="K4" s="58" t="s">
        <v>100</v>
      </c>
      <c r="L4" s="58" t="s">
        <v>102</v>
      </c>
      <c r="M4" s="58">
        <v>0</v>
      </c>
      <c r="N4" s="58">
        <v>0</v>
      </c>
      <c r="O4" s="58" t="s">
        <v>103</v>
      </c>
      <c r="P4" s="58" t="s">
        <v>236</v>
      </c>
      <c r="Q4" s="58" t="s">
        <v>233</v>
      </c>
      <c r="R4" s="58" t="s">
        <v>227</v>
      </c>
    </row>
    <row r="5" spans="1:18" ht="12" x14ac:dyDescent="0.15">
      <c r="A5" s="58" t="s">
        <v>21</v>
      </c>
      <c r="B5" s="61" t="s">
        <v>119</v>
      </c>
      <c r="C5" s="58" t="s">
        <v>117</v>
      </c>
      <c r="D5" s="62" t="s">
        <v>2</v>
      </c>
      <c r="E5" s="63" t="s">
        <v>99</v>
      </c>
      <c r="F5" s="58" t="s">
        <v>116</v>
      </c>
      <c r="G5" s="58" t="s">
        <v>115</v>
      </c>
      <c r="H5" s="58">
        <v>10</v>
      </c>
      <c r="I5" s="60" t="s">
        <v>118</v>
      </c>
      <c r="J5" s="58" t="s">
        <v>112</v>
      </c>
      <c r="K5" s="58" t="s">
        <v>111</v>
      </c>
      <c r="L5" s="58" t="s">
        <v>113</v>
      </c>
      <c r="M5" s="58">
        <v>1</v>
      </c>
      <c r="N5" s="58">
        <v>1</v>
      </c>
      <c r="O5" s="58" t="s">
        <v>114</v>
      </c>
      <c r="P5" s="58" t="s">
        <v>235</v>
      </c>
      <c r="Q5" s="58" t="s">
        <v>232</v>
      </c>
      <c r="R5" s="58" t="s">
        <v>229</v>
      </c>
    </row>
    <row r="6" spans="1:18" ht="12" x14ac:dyDescent="0.15">
      <c r="A6" s="58" t="s">
        <v>122</v>
      </c>
      <c r="B6" s="61" t="s">
        <v>125</v>
      </c>
      <c r="C6" s="58" t="s">
        <v>123</v>
      </c>
      <c r="D6" s="62" t="s">
        <v>3</v>
      </c>
      <c r="E6" s="59" t="s">
        <v>110</v>
      </c>
      <c r="H6" s="58">
        <v>11</v>
      </c>
      <c r="I6" s="60" t="s">
        <v>124</v>
      </c>
      <c r="M6" s="58">
        <v>2</v>
      </c>
      <c r="N6" s="58">
        <v>2</v>
      </c>
      <c r="O6" s="58" t="s">
        <v>121</v>
      </c>
      <c r="P6" s="58" t="s">
        <v>112</v>
      </c>
      <c r="R6" s="58" t="s">
        <v>230</v>
      </c>
    </row>
    <row r="7" spans="1:18" ht="12" x14ac:dyDescent="0.15">
      <c r="A7" s="58" t="s">
        <v>128</v>
      </c>
      <c r="B7" s="64" t="s">
        <v>131</v>
      </c>
      <c r="C7" s="58" t="s">
        <v>129</v>
      </c>
      <c r="D7" s="62" t="s">
        <v>4</v>
      </c>
      <c r="E7" s="63" t="s">
        <v>120</v>
      </c>
      <c r="H7" s="58">
        <v>12</v>
      </c>
      <c r="I7" s="60" t="s">
        <v>130</v>
      </c>
      <c r="M7" s="58">
        <v>3</v>
      </c>
      <c r="O7" s="58" t="s">
        <v>127</v>
      </c>
      <c r="R7" s="58" t="s">
        <v>228</v>
      </c>
    </row>
    <row r="8" spans="1:18" ht="12" x14ac:dyDescent="0.15">
      <c r="C8" s="58" t="s">
        <v>133</v>
      </c>
      <c r="D8" s="62" t="s">
        <v>5</v>
      </c>
      <c r="E8" s="59" t="s">
        <v>126</v>
      </c>
      <c r="H8" s="58">
        <v>13</v>
      </c>
      <c r="I8" s="60" t="s">
        <v>134</v>
      </c>
      <c r="R8" s="58" t="s">
        <v>231</v>
      </c>
    </row>
    <row r="9" spans="1:18" ht="12" x14ac:dyDescent="0.15">
      <c r="C9" s="58" t="s">
        <v>136</v>
      </c>
      <c r="D9" s="62" t="s">
        <v>6</v>
      </c>
      <c r="E9" s="63" t="s">
        <v>132</v>
      </c>
      <c r="H9" s="58">
        <v>14</v>
      </c>
      <c r="I9" s="60" t="s">
        <v>137</v>
      </c>
    </row>
    <row r="10" spans="1:18" x14ac:dyDescent="0.15">
      <c r="C10" s="58" t="s">
        <v>139</v>
      </c>
      <c r="E10" s="59" t="s">
        <v>135</v>
      </c>
      <c r="H10" s="58">
        <v>15</v>
      </c>
      <c r="I10" s="60" t="s">
        <v>140</v>
      </c>
      <c r="M10" s="61"/>
    </row>
    <row r="11" spans="1:18" x14ac:dyDescent="0.15">
      <c r="E11" s="63" t="s">
        <v>138</v>
      </c>
      <c r="H11" s="58">
        <v>16</v>
      </c>
      <c r="I11" s="60" t="s">
        <v>142</v>
      </c>
      <c r="M11" s="61"/>
    </row>
    <row r="12" spans="1:18" x14ac:dyDescent="0.15">
      <c r="E12" s="59" t="s">
        <v>141</v>
      </c>
      <c r="H12" s="58">
        <v>17</v>
      </c>
      <c r="I12" s="60" t="s">
        <v>144</v>
      </c>
      <c r="M12" s="61"/>
    </row>
    <row r="13" spans="1:18" x14ac:dyDescent="0.15">
      <c r="E13" s="63" t="s">
        <v>143</v>
      </c>
      <c r="H13" s="58">
        <v>18</v>
      </c>
      <c r="I13" s="60" t="s">
        <v>146</v>
      </c>
    </row>
    <row r="14" spans="1:18" x14ac:dyDescent="0.15">
      <c r="E14" s="59" t="s">
        <v>145</v>
      </c>
      <c r="H14" s="58">
        <v>19</v>
      </c>
      <c r="I14" s="60" t="s">
        <v>148</v>
      </c>
    </row>
    <row r="15" spans="1:18" x14ac:dyDescent="0.15">
      <c r="E15" s="63" t="s">
        <v>147</v>
      </c>
      <c r="H15" s="58">
        <v>20</v>
      </c>
      <c r="I15" s="60" t="s">
        <v>150</v>
      </c>
    </row>
    <row r="16" spans="1:18" x14ac:dyDescent="0.15">
      <c r="E16" s="59" t="s">
        <v>149</v>
      </c>
      <c r="H16" s="58">
        <v>21</v>
      </c>
    </row>
    <row r="17" spans="1:17" x14ac:dyDescent="0.15">
      <c r="E17" s="63" t="s">
        <v>151</v>
      </c>
    </row>
    <row r="18" spans="1:17" x14ac:dyDescent="0.15">
      <c r="E18" s="75" t="s">
        <v>219</v>
      </c>
      <c r="F18" s="319" t="s">
        <v>222</v>
      </c>
    </row>
    <row r="19" spans="1:17" x14ac:dyDescent="0.15">
      <c r="E19" s="76" t="s">
        <v>220</v>
      </c>
      <c r="F19" s="319"/>
    </row>
    <row r="20" spans="1:17" x14ac:dyDescent="0.15">
      <c r="E20" s="75" t="s">
        <v>221</v>
      </c>
      <c r="F20" s="319"/>
    </row>
    <row r="21" spans="1:17" ht="13.5" x14ac:dyDescent="0.15">
      <c r="A21" s="65"/>
      <c r="E21"/>
      <c r="J21" s="65"/>
      <c r="L21" s="65"/>
      <c r="O21" s="65"/>
      <c r="P21" s="65"/>
      <c r="Q21" s="65"/>
    </row>
    <row r="22" spans="1:17" ht="13.5" x14ac:dyDescent="0.15">
      <c r="A22" s="65"/>
      <c r="J22" s="65"/>
      <c r="L22" s="65"/>
      <c r="O22" s="65"/>
      <c r="P22" s="65"/>
      <c r="Q22" s="65"/>
    </row>
    <row r="23" spans="1:17" ht="13.5" x14ac:dyDescent="0.15">
      <c r="A23" s="65"/>
      <c r="J23" s="65"/>
      <c r="L23" s="65"/>
      <c r="M23" s="65"/>
      <c r="N23" s="65"/>
      <c r="O23" s="65"/>
      <c r="P23" s="65"/>
      <c r="Q23" s="65"/>
    </row>
    <row r="24" spans="1:17" ht="13.5" x14ac:dyDescent="0.15">
      <c r="M24" s="65"/>
      <c r="N24" s="65"/>
    </row>
    <row r="25" spans="1:17" ht="13.5" x14ac:dyDescent="0.15">
      <c r="M25" s="65"/>
      <c r="N25" s="65"/>
    </row>
  </sheetData>
  <mergeCells count="2">
    <mergeCell ref="H3:I3"/>
    <mergeCell ref="F18:F20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D2B24-24B8-4D2F-BA27-9BA76C9FE986}">
  <dimension ref="A1:W71"/>
  <sheetViews>
    <sheetView topLeftCell="A45" zoomScale="145" zoomScaleNormal="145" zoomScaleSheetLayoutView="50" workbookViewId="0">
      <selection activeCell="E12" sqref="E12"/>
    </sheetView>
  </sheetViews>
  <sheetFormatPr defaultRowHeight="13.5" x14ac:dyDescent="0.15"/>
  <cols>
    <col min="1" max="1" width="7.625" customWidth="1"/>
    <col min="2" max="4" width="8.25" customWidth="1"/>
    <col min="5" max="5" width="15.375" bestFit="1" customWidth="1"/>
    <col min="6" max="6" width="16.625" bestFit="1" customWidth="1"/>
    <col min="7" max="7" width="15.375" bestFit="1" customWidth="1"/>
    <col min="8" max="8" width="20.875" bestFit="1" customWidth="1"/>
    <col min="9" max="9" width="24.375" bestFit="1" customWidth="1"/>
    <col min="10" max="15" width="8.25" customWidth="1"/>
    <col min="16" max="16" width="12" customWidth="1"/>
    <col min="17" max="17" width="25.125" bestFit="1" customWidth="1"/>
    <col min="18" max="23" width="8.25" customWidth="1"/>
    <col min="24" max="24" width="11" customWidth="1"/>
    <col min="25" max="25" width="12" customWidth="1"/>
    <col min="26" max="26" width="11" customWidth="1"/>
  </cols>
  <sheetData>
    <row r="1" spans="1:23" x14ac:dyDescent="0.15">
      <c r="A1" t="s">
        <v>153</v>
      </c>
      <c r="C1" s="42" t="s">
        <v>154</v>
      </c>
    </row>
    <row r="2" spans="1:23" ht="14.25" thickBot="1" x14ac:dyDescent="0.2">
      <c r="A2" t="s">
        <v>155</v>
      </c>
      <c r="C2" s="43">
        <v>0.1</v>
      </c>
    </row>
    <row r="4" spans="1:23" x14ac:dyDescent="0.15">
      <c r="A4" s="36" t="s">
        <v>21</v>
      </c>
      <c r="B4" s="37" t="s">
        <v>1</v>
      </c>
      <c r="C4" s="37" t="s">
        <v>2</v>
      </c>
      <c r="D4" s="37" t="s">
        <v>3</v>
      </c>
      <c r="E4" s="37" t="s">
        <v>4</v>
      </c>
      <c r="F4" s="37" t="s">
        <v>5</v>
      </c>
      <c r="G4" s="38" t="s">
        <v>6</v>
      </c>
      <c r="I4" s="46" t="s">
        <v>156</v>
      </c>
      <c r="J4" s="32" t="s">
        <v>1</v>
      </c>
      <c r="K4" s="2" t="s">
        <v>2</v>
      </c>
      <c r="L4" s="2" t="s">
        <v>3</v>
      </c>
      <c r="M4" s="2" t="s">
        <v>4</v>
      </c>
      <c r="N4" s="2" t="s">
        <v>5</v>
      </c>
      <c r="O4" s="35" t="s">
        <v>6</v>
      </c>
      <c r="Q4" s="46" t="s">
        <v>157</v>
      </c>
      <c r="R4" s="37" t="s">
        <v>1</v>
      </c>
      <c r="S4" s="37" t="s">
        <v>2</v>
      </c>
      <c r="T4" s="37" t="s">
        <v>3</v>
      </c>
      <c r="U4" s="37" t="s">
        <v>4</v>
      </c>
      <c r="V4" s="37" t="s">
        <v>5</v>
      </c>
      <c r="W4" s="38" t="s">
        <v>6</v>
      </c>
    </row>
    <row r="5" spans="1:23" x14ac:dyDescent="0.15">
      <c r="A5" s="33" t="s">
        <v>99</v>
      </c>
      <c r="B5" s="28">
        <v>22564</v>
      </c>
      <c r="C5" s="28">
        <v>30000</v>
      </c>
      <c r="D5" s="28">
        <v>36600</v>
      </c>
      <c r="E5" s="28">
        <v>51246</v>
      </c>
      <c r="F5" s="28">
        <v>65282</v>
      </c>
      <c r="G5" s="31">
        <v>84000</v>
      </c>
      <c r="I5" s="33" t="s">
        <v>158</v>
      </c>
      <c r="J5" s="28">
        <f t="shared" ref="J5:J18" si="0">ROUNDDOWN(B5*(1+$C$2),-1)</f>
        <v>24820</v>
      </c>
      <c r="K5" s="28">
        <f t="shared" ref="K5:O5" si="1">ROUNDDOWN(C5*(1+$C$2),-1)</f>
        <v>33000</v>
      </c>
      <c r="L5" s="28">
        <f t="shared" si="1"/>
        <v>40260</v>
      </c>
      <c r="M5" s="28">
        <f t="shared" si="1"/>
        <v>56370</v>
      </c>
      <c r="N5" s="28">
        <f t="shared" si="1"/>
        <v>71810</v>
      </c>
      <c r="O5" s="28">
        <f t="shared" si="1"/>
        <v>92400</v>
      </c>
      <c r="Q5" s="44" t="s">
        <v>99</v>
      </c>
      <c r="R5" s="28">
        <f t="shared" ref="R5:R18" si="2">J5-B5</f>
        <v>2256</v>
      </c>
      <c r="S5" s="28">
        <f t="shared" ref="S5:W5" si="3">K5-C5</f>
        <v>3000</v>
      </c>
      <c r="T5" s="28">
        <f t="shared" si="3"/>
        <v>3660</v>
      </c>
      <c r="U5" s="28">
        <f t="shared" si="3"/>
        <v>5124</v>
      </c>
      <c r="V5" s="28">
        <f t="shared" si="3"/>
        <v>6528</v>
      </c>
      <c r="W5" s="28">
        <f t="shared" si="3"/>
        <v>8400</v>
      </c>
    </row>
    <row r="6" spans="1:23" x14ac:dyDescent="0.15">
      <c r="A6" s="34" t="s">
        <v>110</v>
      </c>
      <c r="B6" s="28">
        <v>10082</v>
      </c>
      <c r="C6" s="28">
        <v>13328</v>
      </c>
      <c r="D6" s="28">
        <v>16564</v>
      </c>
      <c r="E6" s="28">
        <v>22800</v>
      </c>
      <c r="F6" s="28">
        <v>29282</v>
      </c>
      <c r="G6" s="31">
        <v>37446</v>
      </c>
      <c r="I6" s="34" t="s">
        <v>159</v>
      </c>
      <c r="J6" s="28">
        <f t="shared" si="0"/>
        <v>11090</v>
      </c>
      <c r="K6" s="28">
        <f t="shared" ref="K6:K17" si="4">ROUNDDOWN(C6*(1+$C$2),-1)</f>
        <v>14660</v>
      </c>
      <c r="L6" s="28">
        <f t="shared" ref="L6:L17" si="5">ROUNDDOWN(D6*(1+$C$2),-1)</f>
        <v>18220</v>
      </c>
      <c r="M6" s="28">
        <f t="shared" ref="M6:M17" si="6">ROUNDDOWN(E6*(1+$C$2),-1)</f>
        <v>25080</v>
      </c>
      <c r="N6" s="28">
        <f t="shared" ref="N6:N17" si="7">ROUNDDOWN(F6*(1+$C$2),-1)</f>
        <v>32210</v>
      </c>
      <c r="O6" s="28">
        <f t="shared" ref="O6:O17" si="8">ROUNDDOWN(G6*(1+$C$2),-1)</f>
        <v>41190</v>
      </c>
      <c r="Q6" s="44" t="s">
        <v>110</v>
      </c>
      <c r="R6" s="28">
        <f t="shared" si="2"/>
        <v>1008</v>
      </c>
      <c r="S6" s="28">
        <f t="shared" ref="S6:S18" si="9">K6-C6</f>
        <v>1332</v>
      </c>
      <c r="T6" s="28">
        <f t="shared" ref="T6:T18" si="10">L6-D6</f>
        <v>1656</v>
      </c>
      <c r="U6" s="28">
        <f t="shared" ref="U6:U18" si="11">M6-E6</f>
        <v>2280</v>
      </c>
      <c r="V6" s="28">
        <f t="shared" ref="V6:V18" si="12">N6-F6</f>
        <v>2928</v>
      </c>
      <c r="W6" s="28">
        <f t="shared" ref="W6:W18" si="13">O6-G6</f>
        <v>3744</v>
      </c>
    </row>
    <row r="7" spans="1:23" x14ac:dyDescent="0.15">
      <c r="A7" s="34" t="s">
        <v>120</v>
      </c>
      <c r="B7" s="28">
        <v>14410</v>
      </c>
      <c r="C7" s="28">
        <v>18974</v>
      </c>
      <c r="D7" s="28">
        <v>23410</v>
      </c>
      <c r="E7" s="28">
        <v>32528</v>
      </c>
      <c r="F7" s="28">
        <v>41528</v>
      </c>
      <c r="G7" s="31">
        <v>53046</v>
      </c>
      <c r="I7" s="34" t="s">
        <v>160</v>
      </c>
      <c r="J7" s="28">
        <f t="shared" si="0"/>
        <v>15850</v>
      </c>
      <c r="K7" s="28">
        <f t="shared" si="4"/>
        <v>20870</v>
      </c>
      <c r="L7" s="28">
        <f t="shared" si="5"/>
        <v>25750</v>
      </c>
      <c r="M7" s="28">
        <f t="shared" si="6"/>
        <v>35780</v>
      </c>
      <c r="N7" s="28">
        <f t="shared" si="7"/>
        <v>45680</v>
      </c>
      <c r="O7" s="28">
        <f t="shared" si="8"/>
        <v>58350</v>
      </c>
      <c r="Q7" s="44" t="s">
        <v>120</v>
      </c>
      <c r="R7" s="28">
        <f t="shared" si="2"/>
        <v>1440</v>
      </c>
      <c r="S7" s="28">
        <f t="shared" si="9"/>
        <v>1896</v>
      </c>
      <c r="T7" s="28">
        <f t="shared" si="10"/>
        <v>2340</v>
      </c>
      <c r="U7" s="28">
        <f t="shared" si="11"/>
        <v>3252</v>
      </c>
      <c r="V7" s="28">
        <f t="shared" si="12"/>
        <v>4152</v>
      </c>
      <c r="W7" s="28">
        <f t="shared" si="13"/>
        <v>5304</v>
      </c>
    </row>
    <row r="8" spans="1:23" x14ac:dyDescent="0.15">
      <c r="A8" s="34" t="s">
        <v>126</v>
      </c>
      <c r="B8" s="28">
        <v>12610</v>
      </c>
      <c r="C8" s="28">
        <v>16692</v>
      </c>
      <c r="D8" s="28">
        <v>20292</v>
      </c>
      <c r="E8" s="28">
        <v>28692</v>
      </c>
      <c r="F8" s="28">
        <v>36374</v>
      </c>
      <c r="G8" s="31">
        <v>46682</v>
      </c>
      <c r="I8" s="34" t="s">
        <v>161</v>
      </c>
      <c r="J8" s="28">
        <f t="shared" si="0"/>
        <v>13870</v>
      </c>
      <c r="K8" s="28">
        <f t="shared" si="4"/>
        <v>18360</v>
      </c>
      <c r="L8" s="28">
        <f t="shared" si="5"/>
        <v>22320</v>
      </c>
      <c r="M8" s="28">
        <f t="shared" si="6"/>
        <v>31560</v>
      </c>
      <c r="N8" s="28">
        <f t="shared" si="7"/>
        <v>40010</v>
      </c>
      <c r="O8" s="28">
        <f t="shared" si="8"/>
        <v>51350</v>
      </c>
      <c r="Q8" s="44" t="s">
        <v>126</v>
      </c>
      <c r="R8" s="28">
        <f t="shared" si="2"/>
        <v>1260</v>
      </c>
      <c r="S8" s="28">
        <f t="shared" si="9"/>
        <v>1668</v>
      </c>
      <c r="T8" s="28">
        <f t="shared" si="10"/>
        <v>2028</v>
      </c>
      <c r="U8" s="28">
        <f t="shared" si="11"/>
        <v>2868</v>
      </c>
      <c r="V8" s="28">
        <f t="shared" si="12"/>
        <v>3636</v>
      </c>
      <c r="W8" s="28">
        <f t="shared" si="13"/>
        <v>4668</v>
      </c>
    </row>
    <row r="9" spans="1:23" x14ac:dyDescent="0.15">
      <c r="A9" s="34" t="s">
        <v>132</v>
      </c>
      <c r="B9" s="28">
        <v>8282</v>
      </c>
      <c r="C9" s="28">
        <v>11046</v>
      </c>
      <c r="D9" s="28">
        <v>13446</v>
      </c>
      <c r="E9" s="28">
        <v>18964</v>
      </c>
      <c r="F9" s="28">
        <v>24128</v>
      </c>
      <c r="G9" s="31">
        <v>31082</v>
      </c>
      <c r="I9" s="34" t="s">
        <v>162</v>
      </c>
      <c r="J9" s="28">
        <f t="shared" si="0"/>
        <v>9110</v>
      </c>
      <c r="K9" s="28">
        <f t="shared" si="4"/>
        <v>12150</v>
      </c>
      <c r="L9" s="28">
        <f t="shared" si="5"/>
        <v>14790</v>
      </c>
      <c r="M9" s="28">
        <f t="shared" si="6"/>
        <v>20860</v>
      </c>
      <c r="N9" s="28">
        <f t="shared" si="7"/>
        <v>26540</v>
      </c>
      <c r="O9" s="28">
        <f t="shared" si="8"/>
        <v>34190</v>
      </c>
      <c r="Q9" s="44" t="s">
        <v>132</v>
      </c>
      <c r="R9" s="28">
        <f t="shared" si="2"/>
        <v>828</v>
      </c>
      <c r="S9" s="28">
        <f t="shared" si="9"/>
        <v>1104</v>
      </c>
      <c r="T9" s="28">
        <f t="shared" si="10"/>
        <v>1344</v>
      </c>
      <c r="U9" s="28">
        <f t="shared" si="11"/>
        <v>1896</v>
      </c>
      <c r="V9" s="28">
        <f t="shared" si="12"/>
        <v>2412</v>
      </c>
      <c r="W9" s="28">
        <f t="shared" si="13"/>
        <v>3108</v>
      </c>
    </row>
    <row r="10" spans="1:23" x14ac:dyDescent="0.15">
      <c r="A10" s="34" t="s">
        <v>135</v>
      </c>
      <c r="B10" s="28">
        <v>11400</v>
      </c>
      <c r="C10" s="28">
        <v>15128</v>
      </c>
      <c r="D10" s="28">
        <v>18482</v>
      </c>
      <c r="E10" s="28">
        <v>26164</v>
      </c>
      <c r="F10" s="28">
        <v>33246</v>
      </c>
      <c r="G10" s="31">
        <v>42846</v>
      </c>
      <c r="I10" s="34" t="s">
        <v>163</v>
      </c>
      <c r="J10" s="28">
        <f t="shared" si="0"/>
        <v>12540</v>
      </c>
      <c r="K10" s="28">
        <f t="shared" si="4"/>
        <v>16640</v>
      </c>
      <c r="L10" s="28">
        <f t="shared" si="5"/>
        <v>20330</v>
      </c>
      <c r="M10" s="28">
        <f t="shared" si="6"/>
        <v>28780</v>
      </c>
      <c r="N10" s="28">
        <f t="shared" si="7"/>
        <v>36570</v>
      </c>
      <c r="O10" s="28">
        <f t="shared" si="8"/>
        <v>47130</v>
      </c>
      <c r="Q10" s="44" t="s">
        <v>135</v>
      </c>
      <c r="R10" s="28">
        <f t="shared" si="2"/>
        <v>1140</v>
      </c>
      <c r="S10" s="28">
        <f t="shared" si="9"/>
        <v>1512</v>
      </c>
      <c r="T10" s="28">
        <f t="shared" si="10"/>
        <v>1848</v>
      </c>
      <c r="U10" s="28">
        <f t="shared" si="11"/>
        <v>2616</v>
      </c>
      <c r="V10" s="28">
        <f t="shared" si="12"/>
        <v>3324</v>
      </c>
      <c r="W10" s="28">
        <f t="shared" si="13"/>
        <v>4284</v>
      </c>
    </row>
    <row r="11" spans="1:23" x14ac:dyDescent="0.15">
      <c r="A11" s="34" t="s">
        <v>138</v>
      </c>
      <c r="B11" s="28">
        <v>4928</v>
      </c>
      <c r="C11" s="28">
        <v>6482</v>
      </c>
      <c r="D11" s="28">
        <v>8046</v>
      </c>
      <c r="E11" s="28">
        <v>10928</v>
      </c>
      <c r="F11" s="28">
        <v>14046</v>
      </c>
      <c r="G11" s="31">
        <v>18128</v>
      </c>
      <c r="I11" s="34" t="s">
        <v>164</v>
      </c>
      <c r="J11" s="28">
        <f t="shared" si="0"/>
        <v>5420</v>
      </c>
      <c r="K11" s="28">
        <f t="shared" si="4"/>
        <v>7130</v>
      </c>
      <c r="L11" s="28">
        <f t="shared" si="5"/>
        <v>8850</v>
      </c>
      <c r="M11" s="28">
        <f t="shared" si="6"/>
        <v>12020</v>
      </c>
      <c r="N11" s="28">
        <f t="shared" si="7"/>
        <v>15450</v>
      </c>
      <c r="O11" s="28">
        <f t="shared" si="8"/>
        <v>19940</v>
      </c>
      <c r="Q11" s="44" t="s">
        <v>138</v>
      </c>
      <c r="R11" s="28">
        <f t="shared" si="2"/>
        <v>492</v>
      </c>
      <c r="S11" s="28">
        <f t="shared" si="9"/>
        <v>648</v>
      </c>
      <c r="T11" s="28">
        <f t="shared" si="10"/>
        <v>804</v>
      </c>
      <c r="U11" s="28">
        <f t="shared" si="11"/>
        <v>1092</v>
      </c>
      <c r="V11" s="28">
        <f t="shared" si="12"/>
        <v>1404</v>
      </c>
      <c r="W11" s="28">
        <f t="shared" si="13"/>
        <v>1812</v>
      </c>
    </row>
    <row r="12" spans="1:23" x14ac:dyDescent="0.15">
      <c r="A12" s="34" t="s">
        <v>141</v>
      </c>
      <c r="B12" s="28">
        <v>8410</v>
      </c>
      <c r="C12" s="28">
        <v>11164</v>
      </c>
      <c r="D12" s="28">
        <v>13810</v>
      </c>
      <c r="E12" s="28">
        <v>18728</v>
      </c>
      <c r="F12" s="28">
        <v>24128</v>
      </c>
      <c r="G12" s="31">
        <v>30974</v>
      </c>
      <c r="I12" s="34" t="s">
        <v>165</v>
      </c>
      <c r="J12" s="28">
        <f t="shared" si="0"/>
        <v>9250</v>
      </c>
      <c r="K12" s="28">
        <f t="shared" si="4"/>
        <v>12280</v>
      </c>
      <c r="L12" s="28">
        <f t="shared" si="5"/>
        <v>15190</v>
      </c>
      <c r="M12" s="28">
        <f t="shared" si="6"/>
        <v>20600</v>
      </c>
      <c r="N12" s="28">
        <f t="shared" si="7"/>
        <v>26540</v>
      </c>
      <c r="O12" s="28">
        <f t="shared" si="8"/>
        <v>34070</v>
      </c>
      <c r="Q12" s="44" t="s">
        <v>141</v>
      </c>
      <c r="R12" s="28">
        <f t="shared" si="2"/>
        <v>840</v>
      </c>
      <c r="S12" s="28">
        <f t="shared" si="9"/>
        <v>1116</v>
      </c>
      <c r="T12" s="28">
        <f t="shared" si="10"/>
        <v>1380</v>
      </c>
      <c r="U12" s="28">
        <f t="shared" si="11"/>
        <v>1872</v>
      </c>
      <c r="V12" s="28">
        <f t="shared" si="12"/>
        <v>2412</v>
      </c>
      <c r="W12" s="28">
        <f t="shared" si="13"/>
        <v>3096</v>
      </c>
    </row>
    <row r="13" spans="1:23" x14ac:dyDescent="0.15">
      <c r="A13" s="34" t="s">
        <v>143</v>
      </c>
      <c r="B13" s="28">
        <v>6964</v>
      </c>
      <c r="C13" s="28">
        <v>9364</v>
      </c>
      <c r="D13" s="28">
        <v>11528</v>
      </c>
      <c r="E13" s="28">
        <v>15600</v>
      </c>
      <c r="F13" s="28">
        <v>20164</v>
      </c>
      <c r="G13" s="31">
        <v>25692</v>
      </c>
      <c r="I13" s="34" t="s">
        <v>166</v>
      </c>
      <c r="J13" s="28">
        <f t="shared" si="0"/>
        <v>7660</v>
      </c>
      <c r="K13" s="28">
        <f t="shared" si="4"/>
        <v>10300</v>
      </c>
      <c r="L13" s="28">
        <f t="shared" si="5"/>
        <v>12680</v>
      </c>
      <c r="M13" s="28">
        <f t="shared" si="6"/>
        <v>17160</v>
      </c>
      <c r="N13" s="28">
        <f t="shared" si="7"/>
        <v>22180</v>
      </c>
      <c r="O13" s="28">
        <f t="shared" si="8"/>
        <v>28260</v>
      </c>
      <c r="Q13" s="44" t="s">
        <v>143</v>
      </c>
      <c r="R13" s="28">
        <f t="shared" si="2"/>
        <v>696</v>
      </c>
      <c r="S13" s="28">
        <f t="shared" si="9"/>
        <v>936</v>
      </c>
      <c r="T13" s="28">
        <f t="shared" si="10"/>
        <v>1152</v>
      </c>
      <c r="U13" s="28">
        <f t="shared" si="11"/>
        <v>1560</v>
      </c>
      <c r="V13" s="28">
        <f t="shared" si="12"/>
        <v>2016</v>
      </c>
      <c r="W13" s="28">
        <f t="shared" si="13"/>
        <v>2568</v>
      </c>
    </row>
    <row r="14" spans="1:23" x14ac:dyDescent="0.15">
      <c r="A14" s="34" t="s">
        <v>145</v>
      </c>
      <c r="B14" s="28">
        <v>3482</v>
      </c>
      <c r="C14" s="28">
        <v>4682</v>
      </c>
      <c r="D14" s="28">
        <v>5764</v>
      </c>
      <c r="E14" s="28">
        <v>7800</v>
      </c>
      <c r="F14" s="28">
        <v>10082</v>
      </c>
      <c r="G14" s="31">
        <v>12846</v>
      </c>
      <c r="I14" s="34" t="s">
        <v>167</v>
      </c>
      <c r="J14" s="28">
        <f t="shared" si="0"/>
        <v>3830</v>
      </c>
      <c r="K14" s="28">
        <f t="shared" si="4"/>
        <v>5150</v>
      </c>
      <c r="L14" s="28">
        <f t="shared" si="5"/>
        <v>6340</v>
      </c>
      <c r="M14" s="28">
        <f t="shared" si="6"/>
        <v>8580</v>
      </c>
      <c r="N14" s="28">
        <f t="shared" si="7"/>
        <v>11090</v>
      </c>
      <c r="O14" s="28">
        <f t="shared" si="8"/>
        <v>14130</v>
      </c>
      <c r="Q14" s="44" t="s">
        <v>145</v>
      </c>
      <c r="R14" s="28">
        <f t="shared" si="2"/>
        <v>348</v>
      </c>
      <c r="S14" s="28">
        <f t="shared" si="9"/>
        <v>468</v>
      </c>
      <c r="T14" s="28">
        <f t="shared" si="10"/>
        <v>576</v>
      </c>
      <c r="U14" s="28">
        <f t="shared" si="11"/>
        <v>780</v>
      </c>
      <c r="V14" s="28">
        <f t="shared" si="12"/>
        <v>1008</v>
      </c>
      <c r="W14" s="28">
        <f t="shared" si="13"/>
        <v>1284</v>
      </c>
    </row>
    <row r="15" spans="1:23" x14ac:dyDescent="0.15">
      <c r="A15" s="34" t="s">
        <v>147</v>
      </c>
      <c r="B15" s="28">
        <v>3482</v>
      </c>
      <c r="C15" s="28">
        <v>4682</v>
      </c>
      <c r="D15" s="28">
        <v>5764</v>
      </c>
      <c r="E15" s="28">
        <v>7800</v>
      </c>
      <c r="F15" s="28">
        <v>10082</v>
      </c>
      <c r="G15" s="31">
        <v>12846</v>
      </c>
      <c r="I15" s="34" t="s">
        <v>168</v>
      </c>
      <c r="J15" s="28">
        <f t="shared" si="0"/>
        <v>3830</v>
      </c>
      <c r="K15" s="28">
        <f t="shared" si="4"/>
        <v>5150</v>
      </c>
      <c r="L15" s="28">
        <f t="shared" si="5"/>
        <v>6340</v>
      </c>
      <c r="M15" s="28">
        <f t="shared" si="6"/>
        <v>8580</v>
      </c>
      <c r="N15" s="28">
        <f t="shared" si="7"/>
        <v>11090</v>
      </c>
      <c r="O15" s="28">
        <f t="shared" si="8"/>
        <v>14130</v>
      </c>
      <c r="Q15" s="44" t="s">
        <v>147</v>
      </c>
      <c r="R15" s="28">
        <f t="shared" si="2"/>
        <v>348</v>
      </c>
      <c r="S15" s="28">
        <f t="shared" si="9"/>
        <v>468</v>
      </c>
      <c r="T15" s="28">
        <f t="shared" si="10"/>
        <v>576</v>
      </c>
      <c r="U15" s="28">
        <f t="shared" si="11"/>
        <v>780</v>
      </c>
      <c r="V15" s="28">
        <f t="shared" si="12"/>
        <v>1008</v>
      </c>
      <c r="W15" s="28">
        <f t="shared" si="13"/>
        <v>1284</v>
      </c>
    </row>
    <row r="16" spans="1:23" x14ac:dyDescent="0.15">
      <c r="A16" s="34" t="s">
        <v>149</v>
      </c>
      <c r="B16" s="28">
        <v>3482</v>
      </c>
      <c r="C16" s="28">
        <v>4682</v>
      </c>
      <c r="D16" s="28">
        <v>5764</v>
      </c>
      <c r="E16" s="28">
        <v>7800</v>
      </c>
      <c r="F16" s="28">
        <v>10082</v>
      </c>
      <c r="G16" s="31">
        <v>12846</v>
      </c>
      <c r="I16" s="34" t="s">
        <v>169</v>
      </c>
      <c r="J16" s="28">
        <f t="shared" si="0"/>
        <v>3830</v>
      </c>
      <c r="K16" s="28">
        <f t="shared" si="4"/>
        <v>5150</v>
      </c>
      <c r="L16" s="28">
        <f t="shared" si="5"/>
        <v>6340</v>
      </c>
      <c r="M16" s="28">
        <f t="shared" si="6"/>
        <v>8580</v>
      </c>
      <c r="N16" s="28">
        <f t="shared" si="7"/>
        <v>11090</v>
      </c>
      <c r="O16" s="28">
        <f t="shared" si="8"/>
        <v>14130</v>
      </c>
      <c r="Q16" s="44" t="s">
        <v>149</v>
      </c>
      <c r="R16" s="28">
        <f t="shared" si="2"/>
        <v>348</v>
      </c>
      <c r="S16" s="28">
        <f t="shared" si="9"/>
        <v>468</v>
      </c>
      <c r="T16" s="28">
        <f t="shared" si="10"/>
        <v>576</v>
      </c>
      <c r="U16" s="28">
        <f t="shared" si="11"/>
        <v>780</v>
      </c>
      <c r="V16" s="28">
        <f t="shared" si="12"/>
        <v>1008</v>
      </c>
      <c r="W16" s="28">
        <f t="shared" si="13"/>
        <v>1284</v>
      </c>
    </row>
    <row r="17" spans="1:23" x14ac:dyDescent="0.15">
      <c r="A17" s="34" t="s">
        <v>151</v>
      </c>
      <c r="B17" s="28">
        <v>3482</v>
      </c>
      <c r="C17" s="28">
        <v>4682</v>
      </c>
      <c r="D17" s="28">
        <v>5764</v>
      </c>
      <c r="E17" s="28">
        <v>7800</v>
      </c>
      <c r="F17" s="28">
        <v>10082</v>
      </c>
      <c r="G17" s="31">
        <v>12846</v>
      </c>
      <c r="I17" s="34" t="s">
        <v>170</v>
      </c>
      <c r="J17" s="28">
        <f t="shared" si="0"/>
        <v>3830</v>
      </c>
      <c r="K17" s="28">
        <f t="shared" si="4"/>
        <v>5150</v>
      </c>
      <c r="L17" s="28">
        <f t="shared" si="5"/>
        <v>6340</v>
      </c>
      <c r="M17" s="28">
        <f t="shared" si="6"/>
        <v>8580</v>
      </c>
      <c r="N17" s="28">
        <f t="shared" si="7"/>
        <v>11090</v>
      </c>
      <c r="O17" s="28">
        <f t="shared" si="8"/>
        <v>14130</v>
      </c>
      <c r="Q17" s="44" t="s">
        <v>151</v>
      </c>
      <c r="R17" s="28">
        <f t="shared" si="2"/>
        <v>348</v>
      </c>
      <c r="S17" s="28">
        <f t="shared" si="9"/>
        <v>468</v>
      </c>
      <c r="T17" s="28">
        <f t="shared" si="10"/>
        <v>576</v>
      </c>
      <c r="U17" s="28">
        <f t="shared" si="11"/>
        <v>780</v>
      </c>
      <c r="V17" s="28">
        <f t="shared" si="12"/>
        <v>1008</v>
      </c>
      <c r="W17" s="28">
        <f t="shared" si="13"/>
        <v>1284</v>
      </c>
    </row>
    <row r="18" spans="1:23" x14ac:dyDescent="0.15">
      <c r="A18" s="34" t="s">
        <v>152</v>
      </c>
      <c r="B18" s="28">
        <v>1900</v>
      </c>
      <c r="C18" s="28">
        <v>1900</v>
      </c>
      <c r="D18" s="28">
        <v>1900</v>
      </c>
      <c r="E18" s="28">
        <v>1900</v>
      </c>
      <c r="F18" s="28">
        <v>1900</v>
      </c>
      <c r="G18" s="28">
        <v>1900</v>
      </c>
      <c r="I18" s="34" t="s">
        <v>171</v>
      </c>
      <c r="J18" s="28">
        <f t="shared" si="0"/>
        <v>2090</v>
      </c>
      <c r="K18" s="28">
        <f>ROUNDDOWN(C18*(1+$C$2),-1)</f>
        <v>2090</v>
      </c>
      <c r="L18" s="28">
        <f>ROUNDDOWN(D18*(1+$C$2),-1)</f>
        <v>2090</v>
      </c>
      <c r="M18" s="28">
        <f>ROUNDDOWN(E18*(1+$C$2),-1)</f>
        <v>2090</v>
      </c>
      <c r="N18" s="28">
        <f>ROUNDDOWN(F18*(1+$C$2),-1)</f>
        <v>2090</v>
      </c>
      <c r="O18" s="31">
        <f>ROUNDDOWN(G18*(1+$C$2),-1)</f>
        <v>2090</v>
      </c>
      <c r="Q18" s="44" t="s">
        <v>152</v>
      </c>
      <c r="R18" s="28">
        <f t="shared" si="2"/>
        <v>190</v>
      </c>
      <c r="S18" s="28">
        <f t="shared" si="9"/>
        <v>190</v>
      </c>
      <c r="T18" s="28">
        <f t="shared" si="10"/>
        <v>190</v>
      </c>
      <c r="U18" s="28">
        <f t="shared" si="11"/>
        <v>190</v>
      </c>
      <c r="V18" s="28">
        <f t="shared" si="12"/>
        <v>190</v>
      </c>
      <c r="W18" s="28">
        <f t="shared" si="13"/>
        <v>190</v>
      </c>
    </row>
    <row r="19" spans="1:23" x14ac:dyDescent="0.15">
      <c r="A19" s="41"/>
    </row>
    <row r="20" spans="1:23" ht="14.25" thickBot="1" x14ac:dyDescent="0.2">
      <c r="A20" s="36" t="s">
        <v>104</v>
      </c>
      <c r="B20" s="37" t="s">
        <v>1</v>
      </c>
      <c r="C20" s="37" t="s">
        <v>2</v>
      </c>
      <c r="D20" s="37" t="s">
        <v>3</v>
      </c>
      <c r="E20" s="37" t="s">
        <v>4</v>
      </c>
      <c r="F20" s="37" t="s">
        <v>5</v>
      </c>
      <c r="G20" s="38" t="s">
        <v>6</v>
      </c>
      <c r="I20" s="46" t="s">
        <v>172</v>
      </c>
      <c r="J20" s="32" t="s">
        <v>1</v>
      </c>
      <c r="K20" s="2" t="s">
        <v>2</v>
      </c>
      <c r="L20" s="2" t="s">
        <v>3</v>
      </c>
      <c r="M20" s="2" t="s">
        <v>4</v>
      </c>
      <c r="N20" s="2" t="s">
        <v>5</v>
      </c>
      <c r="O20" s="2" t="s">
        <v>6</v>
      </c>
      <c r="Q20" s="46" t="s">
        <v>173</v>
      </c>
      <c r="R20" s="37" t="s">
        <v>1</v>
      </c>
      <c r="S20" s="37" t="s">
        <v>2</v>
      </c>
      <c r="T20" s="37" t="s">
        <v>3</v>
      </c>
      <c r="U20" s="37" t="s">
        <v>4</v>
      </c>
      <c r="V20" s="37" t="s">
        <v>5</v>
      </c>
      <c r="W20" s="38" t="s">
        <v>6</v>
      </c>
    </row>
    <row r="21" spans="1:23" ht="14.25" thickBot="1" x14ac:dyDescent="0.2">
      <c r="A21" s="33" t="s">
        <v>99</v>
      </c>
      <c r="B21" s="31">
        <v>15819</v>
      </c>
      <c r="C21" s="45">
        <v>21000</v>
      </c>
      <c r="D21" s="29">
        <v>25637</v>
      </c>
      <c r="E21" s="28">
        <v>35910</v>
      </c>
      <c r="F21" s="28">
        <v>45728</v>
      </c>
      <c r="G21" s="31">
        <v>58819</v>
      </c>
      <c r="I21" s="33" t="s">
        <v>158</v>
      </c>
      <c r="J21" s="31">
        <f t="shared" ref="J21:J34" si="14">ROUNDDOWN(B21*(1+$C$2),-1)</f>
        <v>17400</v>
      </c>
      <c r="K21" s="31">
        <f t="shared" ref="K21:O21" si="15">ROUNDDOWN(C21*(1+$C$2),-1)</f>
        <v>23100</v>
      </c>
      <c r="L21" s="31">
        <f t="shared" si="15"/>
        <v>28200</v>
      </c>
      <c r="M21" s="31">
        <f t="shared" si="15"/>
        <v>39500</v>
      </c>
      <c r="N21" s="31">
        <f t="shared" si="15"/>
        <v>50300</v>
      </c>
      <c r="O21" s="31">
        <f t="shared" si="15"/>
        <v>64700</v>
      </c>
      <c r="Q21" s="33" t="s">
        <v>158</v>
      </c>
      <c r="R21" s="28">
        <f t="shared" ref="R21:R34" si="16">J21-B21</f>
        <v>1581</v>
      </c>
      <c r="S21" s="28">
        <f t="shared" ref="S21:W21" si="17">K21-C21</f>
        <v>2100</v>
      </c>
      <c r="T21" s="28">
        <f t="shared" si="17"/>
        <v>2563</v>
      </c>
      <c r="U21" s="28">
        <f t="shared" si="17"/>
        <v>3590</v>
      </c>
      <c r="V21" s="28">
        <f t="shared" si="17"/>
        <v>4572</v>
      </c>
      <c r="W21" s="28">
        <f t="shared" si="17"/>
        <v>5881</v>
      </c>
    </row>
    <row r="22" spans="1:23" x14ac:dyDescent="0.15">
      <c r="A22" s="34" t="s">
        <v>110</v>
      </c>
      <c r="B22" s="28">
        <v>7091</v>
      </c>
      <c r="C22" s="30">
        <v>9364</v>
      </c>
      <c r="D22" s="28">
        <v>11637</v>
      </c>
      <c r="E22" s="28">
        <v>16000</v>
      </c>
      <c r="F22" s="28">
        <v>20455</v>
      </c>
      <c r="G22" s="31">
        <v>26182</v>
      </c>
      <c r="I22" s="34" t="s">
        <v>159</v>
      </c>
      <c r="J22" s="31">
        <f t="shared" si="14"/>
        <v>7800</v>
      </c>
      <c r="K22" s="31">
        <f t="shared" ref="K22:K33" si="18">ROUNDDOWN(C22*(1+$C$2),-1)</f>
        <v>10300</v>
      </c>
      <c r="L22" s="31">
        <f t="shared" ref="L22:L33" si="19">ROUNDDOWN(D22*(1+$C$2),-1)</f>
        <v>12800</v>
      </c>
      <c r="M22" s="31">
        <f t="shared" ref="M22:M33" si="20">ROUNDDOWN(E22*(1+$C$2),-1)</f>
        <v>17600</v>
      </c>
      <c r="N22" s="31">
        <f t="shared" ref="N22:N33" si="21">ROUNDDOWN(F22*(1+$C$2),-1)</f>
        <v>22500</v>
      </c>
      <c r="O22" s="31">
        <f t="shared" ref="O22:O33" si="22">ROUNDDOWN(G22*(1+$C$2),-1)</f>
        <v>28800</v>
      </c>
      <c r="Q22" s="34" t="s">
        <v>159</v>
      </c>
      <c r="R22" s="28">
        <f t="shared" si="16"/>
        <v>709</v>
      </c>
      <c r="S22" s="28">
        <f t="shared" ref="S22:S33" si="23">K22-C22</f>
        <v>936</v>
      </c>
      <c r="T22" s="28">
        <f t="shared" ref="T22:T33" si="24">L22-D22</f>
        <v>1163</v>
      </c>
      <c r="U22" s="28">
        <f t="shared" ref="U22:U33" si="25">M22-E22</f>
        <v>1600</v>
      </c>
      <c r="V22" s="28">
        <f t="shared" ref="V22:V33" si="26">N22-F22</f>
        <v>2045</v>
      </c>
      <c r="W22" s="28">
        <f t="shared" ref="W22:W33" si="27">O22-G22</f>
        <v>2618</v>
      </c>
    </row>
    <row r="23" spans="1:23" x14ac:dyDescent="0.15">
      <c r="A23" s="34" t="s">
        <v>120</v>
      </c>
      <c r="B23" s="28">
        <v>10091</v>
      </c>
      <c r="C23" s="28">
        <v>13274</v>
      </c>
      <c r="D23" s="28">
        <v>16456</v>
      </c>
      <c r="E23" s="28">
        <v>22819</v>
      </c>
      <c r="F23" s="28">
        <v>29001</v>
      </c>
      <c r="G23" s="31">
        <v>37092</v>
      </c>
      <c r="I23" s="34" t="s">
        <v>160</v>
      </c>
      <c r="J23" s="31">
        <f t="shared" si="14"/>
        <v>11100</v>
      </c>
      <c r="K23" s="31">
        <f t="shared" si="18"/>
        <v>14600</v>
      </c>
      <c r="L23" s="31">
        <f t="shared" si="19"/>
        <v>18100</v>
      </c>
      <c r="M23" s="31">
        <f t="shared" si="20"/>
        <v>25100</v>
      </c>
      <c r="N23" s="31">
        <f t="shared" si="21"/>
        <v>31900</v>
      </c>
      <c r="O23" s="31">
        <f t="shared" si="22"/>
        <v>40800</v>
      </c>
      <c r="Q23" s="34" t="s">
        <v>160</v>
      </c>
      <c r="R23" s="28">
        <f t="shared" si="16"/>
        <v>1009</v>
      </c>
      <c r="S23" s="28">
        <f t="shared" si="23"/>
        <v>1326</v>
      </c>
      <c r="T23" s="28">
        <f t="shared" si="24"/>
        <v>1644</v>
      </c>
      <c r="U23" s="28">
        <f t="shared" si="25"/>
        <v>2281</v>
      </c>
      <c r="V23" s="28">
        <f t="shared" si="26"/>
        <v>2899</v>
      </c>
      <c r="W23" s="28">
        <f t="shared" si="27"/>
        <v>3708</v>
      </c>
    </row>
    <row r="24" spans="1:23" x14ac:dyDescent="0.15">
      <c r="A24" s="34" t="s">
        <v>126</v>
      </c>
      <c r="B24" s="28">
        <v>8819</v>
      </c>
      <c r="C24" s="28">
        <v>11638</v>
      </c>
      <c r="D24" s="28">
        <v>14274</v>
      </c>
      <c r="E24" s="28">
        <v>20092</v>
      </c>
      <c r="F24" s="28">
        <v>25456</v>
      </c>
      <c r="G24" s="31">
        <v>32638</v>
      </c>
      <c r="I24" s="34" t="s">
        <v>161</v>
      </c>
      <c r="J24" s="31">
        <f t="shared" si="14"/>
        <v>9700</v>
      </c>
      <c r="K24" s="31">
        <f t="shared" si="18"/>
        <v>12800</v>
      </c>
      <c r="L24" s="31">
        <f t="shared" si="19"/>
        <v>15700</v>
      </c>
      <c r="M24" s="31">
        <f t="shared" si="20"/>
        <v>22100</v>
      </c>
      <c r="N24" s="31">
        <f t="shared" si="21"/>
        <v>28000</v>
      </c>
      <c r="O24" s="31">
        <f t="shared" si="22"/>
        <v>35900</v>
      </c>
      <c r="Q24" s="34" t="s">
        <v>161</v>
      </c>
      <c r="R24" s="28">
        <f t="shared" si="16"/>
        <v>881</v>
      </c>
      <c r="S24" s="28">
        <f t="shared" si="23"/>
        <v>1162</v>
      </c>
      <c r="T24" s="28">
        <f t="shared" si="24"/>
        <v>1426</v>
      </c>
      <c r="U24" s="28">
        <f t="shared" si="25"/>
        <v>2008</v>
      </c>
      <c r="V24" s="28">
        <f t="shared" si="26"/>
        <v>2544</v>
      </c>
      <c r="W24" s="28">
        <f t="shared" si="27"/>
        <v>3262</v>
      </c>
    </row>
    <row r="25" spans="1:23" x14ac:dyDescent="0.15">
      <c r="A25" s="34" t="s">
        <v>132</v>
      </c>
      <c r="B25" s="28">
        <v>5819</v>
      </c>
      <c r="C25" s="28">
        <v>7728</v>
      </c>
      <c r="D25" s="28">
        <v>9455</v>
      </c>
      <c r="E25" s="28">
        <v>13273</v>
      </c>
      <c r="F25" s="28">
        <v>16910</v>
      </c>
      <c r="G25" s="31">
        <v>21728</v>
      </c>
      <c r="I25" s="34" t="s">
        <v>162</v>
      </c>
      <c r="J25" s="31">
        <f t="shared" si="14"/>
        <v>6400</v>
      </c>
      <c r="K25" s="31">
        <f t="shared" si="18"/>
        <v>8500</v>
      </c>
      <c r="L25" s="31">
        <f t="shared" si="19"/>
        <v>10400</v>
      </c>
      <c r="M25" s="31">
        <f t="shared" si="20"/>
        <v>14600</v>
      </c>
      <c r="N25" s="31">
        <f t="shared" si="21"/>
        <v>18600</v>
      </c>
      <c r="O25" s="31">
        <f t="shared" si="22"/>
        <v>23900</v>
      </c>
      <c r="Q25" s="34" t="s">
        <v>162</v>
      </c>
      <c r="R25" s="28">
        <f t="shared" si="16"/>
        <v>581</v>
      </c>
      <c r="S25" s="28">
        <f t="shared" si="23"/>
        <v>772</v>
      </c>
      <c r="T25" s="28">
        <f t="shared" si="24"/>
        <v>945</v>
      </c>
      <c r="U25" s="28">
        <f t="shared" si="25"/>
        <v>1327</v>
      </c>
      <c r="V25" s="28">
        <f t="shared" si="26"/>
        <v>1690</v>
      </c>
      <c r="W25" s="28">
        <f t="shared" si="27"/>
        <v>2172</v>
      </c>
    </row>
    <row r="26" spans="1:23" x14ac:dyDescent="0.15">
      <c r="A26" s="34" t="s">
        <v>135</v>
      </c>
      <c r="B26" s="28">
        <v>8000</v>
      </c>
      <c r="C26" s="28">
        <v>10546</v>
      </c>
      <c r="D26" s="28">
        <v>12910</v>
      </c>
      <c r="E26" s="28">
        <v>18273</v>
      </c>
      <c r="F26" s="28">
        <v>23273</v>
      </c>
      <c r="G26" s="31">
        <v>30000</v>
      </c>
      <c r="I26" s="34" t="s">
        <v>163</v>
      </c>
      <c r="J26" s="31">
        <f t="shared" si="14"/>
        <v>8800</v>
      </c>
      <c r="K26" s="31">
        <f t="shared" si="18"/>
        <v>11600</v>
      </c>
      <c r="L26" s="31">
        <f t="shared" si="19"/>
        <v>14200</v>
      </c>
      <c r="M26" s="31">
        <f t="shared" si="20"/>
        <v>20100</v>
      </c>
      <c r="N26" s="31">
        <f t="shared" si="21"/>
        <v>25600</v>
      </c>
      <c r="O26" s="31">
        <f t="shared" si="22"/>
        <v>33000</v>
      </c>
      <c r="Q26" s="34" t="s">
        <v>163</v>
      </c>
      <c r="R26" s="28">
        <f t="shared" si="16"/>
        <v>800</v>
      </c>
      <c r="S26" s="28">
        <f t="shared" si="23"/>
        <v>1054</v>
      </c>
      <c r="T26" s="28">
        <f t="shared" si="24"/>
        <v>1290</v>
      </c>
      <c r="U26" s="28">
        <f t="shared" si="25"/>
        <v>1827</v>
      </c>
      <c r="V26" s="28">
        <f t="shared" si="26"/>
        <v>2327</v>
      </c>
      <c r="W26" s="28">
        <f t="shared" si="27"/>
        <v>3000</v>
      </c>
    </row>
    <row r="27" spans="1:23" x14ac:dyDescent="0.15">
      <c r="A27" s="34" t="s">
        <v>138</v>
      </c>
      <c r="B27" s="30">
        <v>3455</v>
      </c>
      <c r="C27" s="30">
        <v>4546</v>
      </c>
      <c r="D27" s="30">
        <v>5637</v>
      </c>
      <c r="E27" s="30">
        <v>7637</v>
      </c>
      <c r="F27" s="30">
        <v>9819</v>
      </c>
      <c r="G27" s="39">
        <v>12728</v>
      </c>
      <c r="I27" s="34" t="s">
        <v>164</v>
      </c>
      <c r="J27" s="31">
        <f t="shared" si="14"/>
        <v>3800</v>
      </c>
      <c r="K27" s="31">
        <f t="shared" si="18"/>
        <v>5000</v>
      </c>
      <c r="L27" s="31">
        <f t="shared" si="19"/>
        <v>6200</v>
      </c>
      <c r="M27" s="31">
        <f t="shared" si="20"/>
        <v>8400</v>
      </c>
      <c r="N27" s="31">
        <f t="shared" si="21"/>
        <v>10800</v>
      </c>
      <c r="O27" s="31">
        <f t="shared" si="22"/>
        <v>14000</v>
      </c>
      <c r="Q27" s="34" t="s">
        <v>164</v>
      </c>
      <c r="R27" s="28">
        <f t="shared" si="16"/>
        <v>345</v>
      </c>
      <c r="S27" s="28">
        <f t="shared" si="23"/>
        <v>454</v>
      </c>
      <c r="T27" s="28">
        <f t="shared" si="24"/>
        <v>563</v>
      </c>
      <c r="U27" s="28">
        <f t="shared" si="25"/>
        <v>763</v>
      </c>
      <c r="V27" s="28">
        <f t="shared" si="26"/>
        <v>981</v>
      </c>
      <c r="W27" s="28">
        <f t="shared" si="27"/>
        <v>1272</v>
      </c>
    </row>
    <row r="28" spans="1:23" x14ac:dyDescent="0.15">
      <c r="A28" s="34" t="s">
        <v>141</v>
      </c>
      <c r="B28" s="28">
        <v>5910</v>
      </c>
      <c r="C28" s="28">
        <v>7819</v>
      </c>
      <c r="D28" s="28">
        <v>9637</v>
      </c>
      <c r="E28" s="28">
        <v>13092</v>
      </c>
      <c r="F28" s="28">
        <v>16910</v>
      </c>
      <c r="G28" s="31">
        <v>21728</v>
      </c>
      <c r="I28" s="34" t="s">
        <v>165</v>
      </c>
      <c r="J28" s="31">
        <f t="shared" si="14"/>
        <v>6500</v>
      </c>
      <c r="K28" s="31">
        <f t="shared" si="18"/>
        <v>8600</v>
      </c>
      <c r="L28" s="31">
        <f t="shared" si="19"/>
        <v>10600</v>
      </c>
      <c r="M28" s="31">
        <f t="shared" si="20"/>
        <v>14400</v>
      </c>
      <c r="N28" s="31">
        <f t="shared" si="21"/>
        <v>18600</v>
      </c>
      <c r="O28" s="31">
        <f t="shared" si="22"/>
        <v>23900</v>
      </c>
      <c r="Q28" s="34" t="s">
        <v>165</v>
      </c>
      <c r="R28" s="28">
        <f t="shared" si="16"/>
        <v>590</v>
      </c>
      <c r="S28" s="28">
        <f t="shared" si="23"/>
        <v>781</v>
      </c>
      <c r="T28" s="28">
        <f t="shared" si="24"/>
        <v>963</v>
      </c>
      <c r="U28" s="28">
        <f t="shared" si="25"/>
        <v>1308</v>
      </c>
      <c r="V28" s="28">
        <f t="shared" si="26"/>
        <v>1690</v>
      </c>
      <c r="W28" s="28">
        <f t="shared" si="27"/>
        <v>2172</v>
      </c>
    </row>
    <row r="29" spans="1:23" x14ac:dyDescent="0.15">
      <c r="A29" s="34" t="s">
        <v>143</v>
      </c>
      <c r="B29" s="28">
        <v>4910</v>
      </c>
      <c r="C29" s="28">
        <v>6546</v>
      </c>
      <c r="D29" s="28">
        <v>8000</v>
      </c>
      <c r="E29" s="28">
        <v>10910</v>
      </c>
      <c r="F29" s="28">
        <v>14182</v>
      </c>
      <c r="G29" s="31">
        <v>18000</v>
      </c>
      <c r="I29" s="34" t="s">
        <v>166</v>
      </c>
      <c r="J29" s="31">
        <f t="shared" si="14"/>
        <v>5400</v>
      </c>
      <c r="K29" s="31">
        <f t="shared" si="18"/>
        <v>7200</v>
      </c>
      <c r="L29" s="31">
        <f t="shared" si="19"/>
        <v>8800</v>
      </c>
      <c r="M29" s="31">
        <f t="shared" si="20"/>
        <v>12000</v>
      </c>
      <c r="N29" s="31">
        <f t="shared" si="21"/>
        <v>15600</v>
      </c>
      <c r="O29" s="31">
        <f t="shared" si="22"/>
        <v>19800</v>
      </c>
      <c r="Q29" s="34" t="s">
        <v>166</v>
      </c>
      <c r="R29" s="28">
        <f t="shared" si="16"/>
        <v>490</v>
      </c>
      <c r="S29" s="28">
        <f t="shared" si="23"/>
        <v>654</v>
      </c>
      <c r="T29" s="28">
        <f t="shared" si="24"/>
        <v>800</v>
      </c>
      <c r="U29" s="28">
        <f t="shared" si="25"/>
        <v>1090</v>
      </c>
      <c r="V29" s="28">
        <f t="shared" si="26"/>
        <v>1418</v>
      </c>
      <c r="W29" s="28">
        <f t="shared" si="27"/>
        <v>1800</v>
      </c>
    </row>
    <row r="30" spans="1:23" x14ac:dyDescent="0.15">
      <c r="A30" s="34" t="s">
        <v>145</v>
      </c>
      <c r="B30" s="28">
        <v>2455</v>
      </c>
      <c r="C30" s="28">
        <v>3273</v>
      </c>
      <c r="D30" s="28">
        <v>4000</v>
      </c>
      <c r="E30" s="28">
        <v>5455</v>
      </c>
      <c r="F30" s="28">
        <v>7091</v>
      </c>
      <c r="G30" s="31">
        <v>9000</v>
      </c>
      <c r="I30" s="34" t="s">
        <v>167</v>
      </c>
      <c r="J30" s="31">
        <f t="shared" si="14"/>
        <v>2700</v>
      </c>
      <c r="K30" s="31">
        <f t="shared" si="18"/>
        <v>3600</v>
      </c>
      <c r="L30" s="31">
        <f t="shared" si="19"/>
        <v>4400</v>
      </c>
      <c r="M30" s="31">
        <f t="shared" si="20"/>
        <v>6000</v>
      </c>
      <c r="N30" s="31">
        <f t="shared" si="21"/>
        <v>7800</v>
      </c>
      <c r="O30" s="31">
        <f t="shared" si="22"/>
        <v>9900</v>
      </c>
      <c r="Q30" s="34" t="s">
        <v>167</v>
      </c>
      <c r="R30" s="28">
        <f t="shared" si="16"/>
        <v>245</v>
      </c>
      <c r="S30" s="28">
        <f t="shared" si="23"/>
        <v>327</v>
      </c>
      <c r="T30" s="28">
        <f t="shared" si="24"/>
        <v>400</v>
      </c>
      <c r="U30" s="28">
        <f t="shared" si="25"/>
        <v>545</v>
      </c>
      <c r="V30" s="28">
        <f t="shared" si="26"/>
        <v>709</v>
      </c>
      <c r="W30" s="28">
        <f t="shared" si="27"/>
        <v>900</v>
      </c>
    </row>
    <row r="31" spans="1:23" x14ac:dyDescent="0.15">
      <c r="A31" s="34" t="s">
        <v>147</v>
      </c>
      <c r="B31" s="28">
        <v>2455</v>
      </c>
      <c r="C31" s="28">
        <v>3273</v>
      </c>
      <c r="D31" s="28">
        <v>4000</v>
      </c>
      <c r="E31" s="28">
        <v>5455</v>
      </c>
      <c r="F31" s="28">
        <v>7091</v>
      </c>
      <c r="G31" s="31">
        <v>9000</v>
      </c>
      <c r="I31" s="34" t="s">
        <v>168</v>
      </c>
      <c r="J31" s="31">
        <f t="shared" si="14"/>
        <v>2700</v>
      </c>
      <c r="K31" s="31">
        <f t="shared" si="18"/>
        <v>3600</v>
      </c>
      <c r="L31" s="31">
        <f t="shared" si="19"/>
        <v>4400</v>
      </c>
      <c r="M31" s="31">
        <f t="shared" si="20"/>
        <v>6000</v>
      </c>
      <c r="N31" s="31">
        <f t="shared" si="21"/>
        <v>7800</v>
      </c>
      <c r="O31" s="31">
        <f t="shared" si="22"/>
        <v>9900</v>
      </c>
      <c r="Q31" s="34" t="s">
        <v>168</v>
      </c>
      <c r="R31" s="28">
        <f t="shared" si="16"/>
        <v>245</v>
      </c>
      <c r="S31" s="28">
        <f t="shared" si="23"/>
        <v>327</v>
      </c>
      <c r="T31" s="28">
        <f t="shared" si="24"/>
        <v>400</v>
      </c>
      <c r="U31" s="28">
        <f t="shared" si="25"/>
        <v>545</v>
      </c>
      <c r="V31" s="28">
        <f t="shared" si="26"/>
        <v>709</v>
      </c>
      <c r="W31" s="28">
        <f t="shared" si="27"/>
        <v>900</v>
      </c>
    </row>
    <row r="32" spans="1:23" x14ac:dyDescent="0.15">
      <c r="A32" s="34" t="s">
        <v>149</v>
      </c>
      <c r="B32" s="28">
        <v>2455</v>
      </c>
      <c r="C32" s="28">
        <v>3273</v>
      </c>
      <c r="D32" s="28">
        <v>4000</v>
      </c>
      <c r="E32" s="28">
        <v>5455</v>
      </c>
      <c r="F32" s="28">
        <v>7091</v>
      </c>
      <c r="G32" s="31">
        <v>9000</v>
      </c>
      <c r="I32" s="34" t="s">
        <v>169</v>
      </c>
      <c r="J32" s="31">
        <f t="shared" si="14"/>
        <v>2700</v>
      </c>
      <c r="K32" s="31">
        <f t="shared" si="18"/>
        <v>3600</v>
      </c>
      <c r="L32" s="31">
        <f t="shared" si="19"/>
        <v>4400</v>
      </c>
      <c r="M32" s="31">
        <f t="shared" si="20"/>
        <v>6000</v>
      </c>
      <c r="N32" s="31">
        <f t="shared" si="21"/>
        <v>7800</v>
      </c>
      <c r="O32" s="31">
        <f t="shared" si="22"/>
        <v>9900</v>
      </c>
      <c r="Q32" s="34" t="s">
        <v>169</v>
      </c>
      <c r="R32" s="28">
        <f t="shared" si="16"/>
        <v>245</v>
      </c>
      <c r="S32" s="28">
        <f t="shared" si="23"/>
        <v>327</v>
      </c>
      <c r="T32" s="28">
        <f t="shared" si="24"/>
        <v>400</v>
      </c>
      <c r="U32" s="28">
        <f t="shared" si="25"/>
        <v>545</v>
      </c>
      <c r="V32" s="28">
        <f t="shared" si="26"/>
        <v>709</v>
      </c>
      <c r="W32" s="28">
        <f t="shared" si="27"/>
        <v>900</v>
      </c>
    </row>
    <row r="33" spans="1:23" x14ac:dyDescent="0.15">
      <c r="A33" s="34" t="s">
        <v>151</v>
      </c>
      <c r="B33" s="28">
        <v>2455</v>
      </c>
      <c r="C33" s="28">
        <v>3273</v>
      </c>
      <c r="D33" s="28">
        <v>4000</v>
      </c>
      <c r="E33" s="28">
        <v>5455</v>
      </c>
      <c r="F33" s="28">
        <v>7091</v>
      </c>
      <c r="G33" s="28">
        <v>9000</v>
      </c>
      <c r="I33" s="34" t="s">
        <v>170</v>
      </c>
      <c r="J33" s="31">
        <f t="shared" si="14"/>
        <v>2700</v>
      </c>
      <c r="K33" s="31">
        <f t="shared" si="18"/>
        <v>3600</v>
      </c>
      <c r="L33" s="31">
        <f t="shared" si="19"/>
        <v>4400</v>
      </c>
      <c r="M33" s="31">
        <f t="shared" si="20"/>
        <v>6000</v>
      </c>
      <c r="N33" s="31">
        <f t="shared" si="21"/>
        <v>7800</v>
      </c>
      <c r="O33" s="31">
        <f t="shared" si="22"/>
        <v>9900</v>
      </c>
      <c r="Q33" s="34" t="s">
        <v>170</v>
      </c>
      <c r="R33" s="28">
        <f t="shared" si="16"/>
        <v>245</v>
      </c>
      <c r="S33" s="28">
        <f t="shared" si="23"/>
        <v>327</v>
      </c>
      <c r="T33" s="28">
        <f t="shared" si="24"/>
        <v>400</v>
      </c>
      <c r="U33" s="28">
        <f t="shared" si="25"/>
        <v>545</v>
      </c>
      <c r="V33" s="28">
        <f t="shared" si="26"/>
        <v>709</v>
      </c>
      <c r="W33" s="28">
        <f t="shared" si="27"/>
        <v>900</v>
      </c>
    </row>
    <row r="34" spans="1:23" x14ac:dyDescent="0.15">
      <c r="A34" s="34" t="s">
        <v>152</v>
      </c>
      <c r="B34" s="28">
        <v>1900</v>
      </c>
      <c r="C34" s="28">
        <v>1900</v>
      </c>
      <c r="D34" s="28">
        <v>1900</v>
      </c>
      <c r="E34" s="28">
        <v>1900</v>
      </c>
      <c r="F34" s="28">
        <v>1900</v>
      </c>
      <c r="G34" s="28">
        <v>1900</v>
      </c>
      <c r="I34" s="34" t="s">
        <v>171</v>
      </c>
      <c r="J34" s="31">
        <f t="shared" si="14"/>
        <v>2090</v>
      </c>
      <c r="K34" s="31">
        <f>ROUNDDOWN(C34*(1+$C$2),-1)</f>
        <v>2090</v>
      </c>
      <c r="L34" s="31">
        <f>ROUNDDOWN(D34*(1+$C$2),-1)</f>
        <v>2090</v>
      </c>
      <c r="M34" s="31">
        <f>ROUNDDOWN(E34*(1+$C$2),-1)</f>
        <v>2090</v>
      </c>
      <c r="N34" s="31">
        <f>ROUNDDOWN(F34*(1+$C$2),-1)</f>
        <v>2090</v>
      </c>
      <c r="O34" s="31">
        <f>ROUNDDOWN(G34*(1+$C$2),-1)</f>
        <v>2090</v>
      </c>
      <c r="Q34" s="47" t="s">
        <v>171</v>
      </c>
      <c r="R34" s="28">
        <f t="shared" si="16"/>
        <v>190</v>
      </c>
      <c r="S34" s="28">
        <f t="shared" ref="S34" si="28">K34-C34</f>
        <v>190</v>
      </c>
      <c r="T34" s="28">
        <f t="shared" ref="T34" si="29">L34-D34</f>
        <v>190</v>
      </c>
      <c r="U34" s="28">
        <f t="shared" ref="U34" si="30">M34-E34</f>
        <v>190</v>
      </c>
      <c r="V34" s="28">
        <f t="shared" ref="V34" si="31">N34-F34</f>
        <v>190</v>
      </c>
      <c r="W34" s="28">
        <f t="shared" ref="W34" si="32">O34-G34</f>
        <v>190</v>
      </c>
    </row>
    <row r="35" spans="1:23" x14ac:dyDescent="0.15">
      <c r="A35" s="41"/>
    </row>
    <row r="36" spans="1:23" ht="14.25" thickBot="1" x14ac:dyDescent="0.2">
      <c r="A36" s="36" t="s">
        <v>174</v>
      </c>
      <c r="B36" s="37" t="s">
        <v>1</v>
      </c>
      <c r="C36" s="37" t="s">
        <v>2</v>
      </c>
      <c r="D36" s="37" t="s">
        <v>3</v>
      </c>
      <c r="E36" s="37" t="s">
        <v>4</v>
      </c>
      <c r="F36" s="37" t="s">
        <v>5</v>
      </c>
      <c r="G36" s="37" t="s">
        <v>6</v>
      </c>
      <c r="I36" s="36" t="s">
        <v>175</v>
      </c>
      <c r="J36" s="37" t="s">
        <v>1</v>
      </c>
      <c r="K36" s="37" t="s">
        <v>2</v>
      </c>
      <c r="L36" s="37" t="s">
        <v>3</v>
      </c>
      <c r="M36" s="37" t="s">
        <v>4</v>
      </c>
      <c r="N36" s="37" t="s">
        <v>5</v>
      </c>
      <c r="O36" s="38" t="s">
        <v>6</v>
      </c>
      <c r="Q36" s="46" t="s">
        <v>176</v>
      </c>
      <c r="R36" s="37" t="s">
        <v>1</v>
      </c>
      <c r="S36" s="37" t="s">
        <v>2</v>
      </c>
      <c r="T36" s="37" t="s">
        <v>3</v>
      </c>
      <c r="U36" s="37" t="s">
        <v>4</v>
      </c>
      <c r="V36" s="37" t="s">
        <v>5</v>
      </c>
      <c r="W36" s="38" t="s">
        <v>6</v>
      </c>
    </row>
    <row r="37" spans="1:23" ht="14.25" thickBot="1" x14ac:dyDescent="0.2">
      <c r="A37" s="33" t="s">
        <v>99</v>
      </c>
      <c r="B37" s="31">
        <v>11364</v>
      </c>
      <c r="C37" s="45">
        <v>15000</v>
      </c>
      <c r="D37" s="29">
        <v>18364</v>
      </c>
      <c r="E37" s="28">
        <v>25637</v>
      </c>
      <c r="F37" s="31">
        <v>32728</v>
      </c>
      <c r="G37" s="45">
        <v>42000</v>
      </c>
      <c r="I37" s="33" t="s">
        <v>158</v>
      </c>
      <c r="J37" s="28">
        <f t="shared" ref="J37:J50" si="33">ROUNDDOWN(B37*(1+$C$2),-1)</f>
        <v>12500</v>
      </c>
      <c r="K37" s="28">
        <f t="shared" ref="K37:O37" si="34">ROUNDDOWN(C37*(1+$C$2),-1)</f>
        <v>16500</v>
      </c>
      <c r="L37" s="28">
        <f t="shared" si="34"/>
        <v>20200</v>
      </c>
      <c r="M37" s="28">
        <f t="shared" si="34"/>
        <v>28200</v>
      </c>
      <c r="N37" s="28">
        <f t="shared" si="34"/>
        <v>36000</v>
      </c>
      <c r="O37" s="28">
        <f t="shared" si="34"/>
        <v>46200</v>
      </c>
      <c r="Q37" s="33" t="s">
        <v>158</v>
      </c>
      <c r="R37" s="28">
        <f t="shared" ref="R37:R49" si="35">J37-B37</f>
        <v>1136</v>
      </c>
      <c r="S37" s="28">
        <f t="shared" ref="S37:W37" si="36">K37-C37</f>
        <v>1500</v>
      </c>
      <c r="T37" s="28">
        <f t="shared" si="36"/>
        <v>1836</v>
      </c>
      <c r="U37" s="28">
        <f t="shared" si="36"/>
        <v>2563</v>
      </c>
      <c r="V37" s="28">
        <f t="shared" si="36"/>
        <v>3272</v>
      </c>
      <c r="W37" s="28">
        <f t="shared" si="36"/>
        <v>4200</v>
      </c>
    </row>
    <row r="38" spans="1:23" x14ac:dyDescent="0.15">
      <c r="A38" s="34" t="s">
        <v>110</v>
      </c>
      <c r="B38" s="28">
        <v>5091</v>
      </c>
      <c r="C38" s="30">
        <v>6728</v>
      </c>
      <c r="D38" s="28">
        <v>8364</v>
      </c>
      <c r="E38" s="28">
        <v>11455</v>
      </c>
      <c r="F38" s="28">
        <v>14728</v>
      </c>
      <c r="G38" s="30">
        <v>18728</v>
      </c>
      <c r="I38" s="34" t="s">
        <v>159</v>
      </c>
      <c r="J38" s="28">
        <f t="shared" si="33"/>
        <v>5600</v>
      </c>
      <c r="K38" s="28">
        <f t="shared" ref="K38:K44" si="37">ROUNDDOWN(C38*(1+$C$2),-1)</f>
        <v>7400</v>
      </c>
      <c r="L38" s="28">
        <f t="shared" ref="L38:L44" si="38">ROUNDDOWN(D38*(1+$C$2),-1)</f>
        <v>9200</v>
      </c>
      <c r="M38" s="28">
        <f t="shared" ref="M38:M44" si="39">ROUNDDOWN(E38*(1+$C$2),-1)</f>
        <v>12600</v>
      </c>
      <c r="N38" s="28">
        <f t="shared" ref="N38:N44" si="40">ROUNDDOWN(F38*(1+$C$2),-1)</f>
        <v>16200</v>
      </c>
      <c r="O38" s="28">
        <f t="shared" ref="O38:O44" si="41">ROUNDDOWN(G38*(1+$C$2),-1)</f>
        <v>20600</v>
      </c>
      <c r="Q38" s="34" t="s">
        <v>159</v>
      </c>
      <c r="R38" s="28">
        <f t="shared" si="35"/>
        <v>509</v>
      </c>
      <c r="S38" s="28">
        <f t="shared" ref="S38:S49" si="42">K38-C38</f>
        <v>672</v>
      </c>
      <c r="T38" s="28">
        <f t="shared" ref="T38:T49" si="43">L38-D38</f>
        <v>836</v>
      </c>
      <c r="U38" s="28">
        <f t="shared" ref="U38:U49" si="44">M38-E38</f>
        <v>1145</v>
      </c>
      <c r="V38" s="28">
        <f t="shared" ref="V38:V49" si="45">N38-F38</f>
        <v>1472</v>
      </c>
      <c r="W38" s="28">
        <f t="shared" ref="W38:W49" si="46">O38-G38</f>
        <v>1872</v>
      </c>
    </row>
    <row r="39" spans="1:23" x14ac:dyDescent="0.15">
      <c r="A39" s="34" t="s">
        <v>120</v>
      </c>
      <c r="B39" s="28">
        <v>7273</v>
      </c>
      <c r="C39" s="28">
        <v>9638</v>
      </c>
      <c r="D39" s="28">
        <v>11819</v>
      </c>
      <c r="E39" s="28">
        <v>16365</v>
      </c>
      <c r="F39" s="28">
        <v>20910</v>
      </c>
      <c r="G39" s="28">
        <v>26547</v>
      </c>
      <c r="I39" s="34" t="s">
        <v>160</v>
      </c>
      <c r="J39" s="28">
        <f t="shared" si="33"/>
        <v>8000</v>
      </c>
      <c r="K39" s="28">
        <f t="shared" si="37"/>
        <v>10600</v>
      </c>
      <c r="L39" s="28">
        <f t="shared" si="38"/>
        <v>13000</v>
      </c>
      <c r="M39" s="28">
        <f t="shared" si="39"/>
        <v>18000</v>
      </c>
      <c r="N39" s="28">
        <f t="shared" si="40"/>
        <v>23000</v>
      </c>
      <c r="O39" s="28">
        <f t="shared" si="41"/>
        <v>29200</v>
      </c>
      <c r="Q39" s="34" t="s">
        <v>160</v>
      </c>
      <c r="R39" s="28">
        <f t="shared" si="35"/>
        <v>727</v>
      </c>
      <c r="S39" s="28">
        <f t="shared" si="42"/>
        <v>962</v>
      </c>
      <c r="T39" s="28">
        <f t="shared" si="43"/>
        <v>1181</v>
      </c>
      <c r="U39" s="28">
        <f t="shared" si="44"/>
        <v>1635</v>
      </c>
      <c r="V39" s="28">
        <f t="shared" si="45"/>
        <v>2090</v>
      </c>
      <c r="W39" s="28">
        <f t="shared" si="46"/>
        <v>2653</v>
      </c>
    </row>
    <row r="40" spans="1:23" x14ac:dyDescent="0.15">
      <c r="A40" s="34" t="s">
        <v>126</v>
      </c>
      <c r="B40" s="28">
        <v>6364</v>
      </c>
      <c r="C40" s="28">
        <v>8456</v>
      </c>
      <c r="D40" s="28">
        <v>10183</v>
      </c>
      <c r="E40" s="28">
        <v>14456</v>
      </c>
      <c r="F40" s="28">
        <v>18273</v>
      </c>
      <c r="G40" s="28">
        <v>23365</v>
      </c>
      <c r="I40" s="34" t="s">
        <v>161</v>
      </c>
      <c r="J40" s="28">
        <f t="shared" si="33"/>
        <v>7000</v>
      </c>
      <c r="K40" s="28">
        <f t="shared" si="37"/>
        <v>9300</v>
      </c>
      <c r="L40" s="28">
        <f t="shared" si="38"/>
        <v>11200</v>
      </c>
      <c r="M40" s="28">
        <f t="shared" si="39"/>
        <v>15900</v>
      </c>
      <c r="N40" s="28">
        <f t="shared" si="40"/>
        <v>20100</v>
      </c>
      <c r="O40" s="28">
        <f t="shared" si="41"/>
        <v>25700</v>
      </c>
      <c r="Q40" s="34" t="s">
        <v>161</v>
      </c>
      <c r="R40" s="28">
        <f t="shared" si="35"/>
        <v>636</v>
      </c>
      <c r="S40" s="28">
        <f t="shared" si="42"/>
        <v>844</v>
      </c>
      <c r="T40" s="28">
        <f t="shared" si="43"/>
        <v>1017</v>
      </c>
      <c r="U40" s="28">
        <f t="shared" si="44"/>
        <v>1444</v>
      </c>
      <c r="V40" s="28">
        <f t="shared" si="45"/>
        <v>1827</v>
      </c>
      <c r="W40" s="28">
        <f t="shared" si="46"/>
        <v>2335</v>
      </c>
    </row>
    <row r="41" spans="1:23" x14ac:dyDescent="0.15">
      <c r="A41" s="34" t="s">
        <v>132</v>
      </c>
      <c r="B41" s="28">
        <v>4182</v>
      </c>
      <c r="C41" s="28">
        <v>5546</v>
      </c>
      <c r="D41" s="28">
        <v>6728</v>
      </c>
      <c r="E41" s="28">
        <v>9546</v>
      </c>
      <c r="F41" s="28">
        <v>12091</v>
      </c>
      <c r="G41" s="28">
        <v>15546</v>
      </c>
      <c r="I41" s="34" t="s">
        <v>162</v>
      </c>
      <c r="J41" s="28">
        <f t="shared" si="33"/>
        <v>4600</v>
      </c>
      <c r="K41" s="28">
        <f t="shared" si="37"/>
        <v>6100</v>
      </c>
      <c r="L41" s="28">
        <f t="shared" si="38"/>
        <v>7400</v>
      </c>
      <c r="M41" s="28">
        <f t="shared" si="39"/>
        <v>10500</v>
      </c>
      <c r="N41" s="28">
        <f t="shared" si="40"/>
        <v>13300</v>
      </c>
      <c r="O41" s="28">
        <f t="shared" si="41"/>
        <v>17100</v>
      </c>
      <c r="Q41" s="34" t="s">
        <v>162</v>
      </c>
      <c r="R41" s="28">
        <f t="shared" si="35"/>
        <v>418</v>
      </c>
      <c r="S41" s="28">
        <f t="shared" si="42"/>
        <v>554</v>
      </c>
      <c r="T41" s="28">
        <f t="shared" si="43"/>
        <v>672</v>
      </c>
      <c r="U41" s="28">
        <f t="shared" si="44"/>
        <v>954</v>
      </c>
      <c r="V41" s="28">
        <f t="shared" si="45"/>
        <v>1209</v>
      </c>
      <c r="W41" s="28">
        <f t="shared" si="46"/>
        <v>1554</v>
      </c>
    </row>
    <row r="42" spans="1:23" x14ac:dyDescent="0.15">
      <c r="A42" s="34" t="s">
        <v>135</v>
      </c>
      <c r="B42" s="28">
        <v>5728</v>
      </c>
      <c r="C42" s="28">
        <v>7637</v>
      </c>
      <c r="D42" s="28">
        <v>9273</v>
      </c>
      <c r="E42" s="28">
        <v>13091</v>
      </c>
      <c r="F42" s="28">
        <v>16637</v>
      </c>
      <c r="G42" s="28">
        <v>21455</v>
      </c>
      <c r="I42" s="34" t="s">
        <v>163</v>
      </c>
      <c r="J42" s="28">
        <f t="shared" si="33"/>
        <v>6300</v>
      </c>
      <c r="K42" s="28">
        <f t="shared" si="37"/>
        <v>8400</v>
      </c>
      <c r="L42" s="28">
        <f t="shared" si="38"/>
        <v>10200</v>
      </c>
      <c r="M42" s="28">
        <f t="shared" si="39"/>
        <v>14400</v>
      </c>
      <c r="N42" s="28">
        <f t="shared" si="40"/>
        <v>18300</v>
      </c>
      <c r="O42" s="28">
        <f t="shared" si="41"/>
        <v>23600</v>
      </c>
      <c r="Q42" s="34" t="s">
        <v>163</v>
      </c>
      <c r="R42" s="28">
        <f t="shared" si="35"/>
        <v>572</v>
      </c>
      <c r="S42" s="28">
        <f t="shared" si="42"/>
        <v>763</v>
      </c>
      <c r="T42" s="28">
        <f t="shared" si="43"/>
        <v>927</v>
      </c>
      <c r="U42" s="28">
        <f t="shared" si="44"/>
        <v>1309</v>
      </c>
      <c r="V42" s="28">
        <f t="shared" si="45"/>
        <v>1663</v>
      </c>
      <c r="W42" s="28">
        <f t="shared" si="46"/>
        <v>2145</v>
      </c>
    </row>
    <row r="43" spans="1:23" x14ac:dyDescent="0.15">
      <c r="A43" s="34" t="s">
        <v>138</v>
      </c>
      <c r="B43" s="28">
        <v>2546</v>
      </c>
      <c r="C43" s="28">
        <v>3273</v>
      </c>
      <c r="D43" s="28">
        <v>4091</v>
      </c>
      <c r="E43" s="28">
        <v>5546</v>
      </c>
      <c r="F43" s="28">
        <v>7091</v>
      </c>
      <c r="G43" s="28">
        <v>9091</v>
      </c>
      <c r="I43" s="34" t="s">
        <v>164</v>
      </c>
      <c r="J43" s="28">
        <f t="shared" si="33"/>
        <v>2800</v>
      </c>
      <c r="K43" s="28">
        <f t="shared" si="37"/>
        <v>3600</v>
      </c>
      <c r="L43" s="28">
        <f t="shared" si="38"/>
        <v>4500</v>
      </c>
      <c r="M43" s="28">
        <f t="shared" si="39"/>
        <v>6100</v>
      </c>
      <c r="N43" s="28">
        <f t="shared" si="40"/>
        <v>7800</v>
      </c>
      <c r="O43" s="28">
        <f t="shared" si="41"/>
        <v>10000</v>
      </c>
      <c r="Q43" s="34" t="s">
        <v>164</v>
      </c>
      <c r="R43" s="28">
        <f t="shared" si="35"/>
        <v>254</v>
      </c>
      <c r="S43" s="28">
        <f t="shared" si="42"/>
        <v>327</v>
      </c>
      <c r="T43" s="28">
        <f t="shared" si="43"/>
        <v>409</v>
      </c>
      <c r="U43" s="28">
        <f t="shared" si="44"/>
        <v>554</v>
      </c>
      <c r="V43" s="28">
        <f t="shared" si="45"/>
        <v>709</v>
      </c>
      <c r="W43" s="28">
        <f t="shared" si="46"/>
        <v>909</v>
      </c>
    </row>
    <row r="44" spans="1:23" x14ac:dyDescent="0.15">
      <c r="A44" s="34" t="s">
        <v>141</v>
      </c>
      <c r="B44" s="28">
        <v>4365</v>
      </c>
      <c r="C44" s="28">
        <v>5637</v>
      </c>
      <c r="D44" s="28">
        <v>7001</v>
      </c>
      <c r="E44" s="28">
        <v>9456</v>
      </c>
      <c r="F44" s="28">
        <v>12182</v>
      </c>
      <c r="G44" s="28">
        <v>15546</v>
      </c>
      <c r="I44" s="34" t="s">
        <v>165</v>
      </c>
      <c r="J44" s="28">
        <f t="shared" si="33"/>
        <v>4800</v>
      </c>
      <c r="K44" s="28">
        <f t="shared" si="37"/>
        <v>6200</v>
      </c>
      <c r="L44" s="28">
        <f t="shared" si="38"/>
        <v>7700</v>
      </c>
      <c r="M44" s="28">
        <f t="shared" si="39"/>
        <v>10400</v>
      </c>
      <c r="N44" s="28">
        <f t="shared" si="40"/>
        <v>13400</v>
      </c>
      <c r="O44" s="28">
        <f t="shared" si="41"/>
        <v>17100</v>
      </c>
      <c r="Q44" s="34" t="s">
        <v>165</v>
      </c>
      <c r="R44" s="28">
        <f t="shared" si="35"/>
        <v>435</v>
      </c>
      <c r="S44" s="28">
        <f t="shared" si="42"/>
        <v>563</v>
      </c>
      <c r="T44" s="28">
        <f t="shared" si="43"/>
        <v>699</v>
      </c>
      <c r="U44" s="28">
        <f t="shared" si="44"/>
        <v>944</v>
      </c>
      <c r="V44" s="28">
        <f t="shared" si="45"/>
        <v>1218</v>
      </c>
      <c r="W44" s="28">
        <f t="shared" si="46"/>
        <v>1554</v>
      </c>
    </row>
    <row r="45" spans="1:23" x14ac:dyDescent="0.15">
      <c r="A45" s="34" t="s">
        <v>143</v>
      </c>
      <c r="B45" s="28">
        <v>3638</v>
      </c>
      <c r="C45" s="28">
        <v>4728</v>
      </c>
      <c r="D45" s="28">
        <v>5820</v>
      </c>
      <c r="E45" s="28">
        <v>7820</v>
      </c>
      <c r="F45" s="28">
        <v>10182</v>
      </c>
      <c r="G45" s="28">
        <v>12910</v>
      </c>
      <c r="I45" s="34" t="s">
        <v>166</v>
      </c>
      <c r="J45" s="28">
        <f t="shared" si="33"/>
        <v>4000</v>
      </c>
      <c r="K45" s="28">
        <f t="shared" ref="K45:K47" si="47">ROUNDDOWN(C45*(1+$C$2),-1)</f>
        <v>5200</v>
      </c>
      <c r="L45" s="28">
        <f t="shared" ref="L45:L47" si="48">ROUNDDOWN(D45*(1+$C$2),-1)</f>
        <v>6400</v>
      </c>
      <c r="M45" s="28">
        <f t="shared" ref="M45:M47" si="49">ROUNDDOWN(E45*(1+$C$2),-1)</f>
        <v>8600</v>
      </c>
      <c r="N45" s="28">
        <f t="shared" ref="N45:N47" si="50">ROUNDDOWN(F45*(1+$C$2),-1)</f>
        <v>11200</v>
      </c>
      <c r="O45" s="28">
        <f t="shared" ref="O45:O47" si="51">ROUNDDOWN(G45*(1+$C$2),-1)</f>
        <v>14200</v>
      </c>
      <c r="Q45" s="34" t="s">
        <v>166</v>
      </c>
      <c r="R45" s="28">
        <f t="shared" si="35"/>
        <v>362</v>
      </c>
      <c r="S45" s="28">
        <f t="shared" si="42"/>
        <v>472</v>
      </c>
      <c r="T45" s="28">
        <f t="shared" si="43"/>
        <v>580</v>
      </c>
      <c r="U45" s="28">
        <f t="shared" si="44"/>
        <v>780</v>
      </c>
      <c r="V45" s="28">
        <f t="shared" si="45"/>
        <v>1018</v>
      </c>
      <c r="W45" s="28">
        <f t="shared" si="46"/>
        <v>1290</v>
      </c>
    </row>
    <row r="46" spans="1:23" x14ac:dyDescent="0.15">
      <c r="A46" s="34" t="s">
        <v>145</v>
      </c>
      <c r="B46" s="28">
        <v>1819</v>
      </c>
      <c r="C46" s="28">
        <v>2364</v>
      </c>
      <c r="D46" s="28">
        <v>2910</v>
      </c>
      <c r="E46" s="28">
        <v>3910</v>
      </c>
      <c r="F46" s="28">
        <v>5091</v>
      </c>
      <c r="G46" s="28">
        <v>6455</v>
      </c>
      <c r="I46" s="34" t="s">
        <v>167</v>
      </c>
      <c r="J46" s="28">
        <f t="shared" si="33"/>
        <v>2000</v>
      </c>
      <c r="K46" s="28">
        <f t="shared" si="47"/>
        <v>2600</v>
      </c>
      <c r="L46" s="28">
        <f t="shared" si="48"/>
        <v>3200</v>
      </c>
      <c r="M46" s="28">
        <f t="shared" si="49"/>
        <v>4300</v>
      </c>
      <c r="N46" s="28">
        <f t="shared" si="50"/>
        <v>5600</v>
      </c>
      <c r="O46" s="28">
        <f t="shared" si="51"/>
        <v>7100</v>
      </c>
      <c r="Q46" s="34" t="s">
        <v>167</v>
      </c>
      <c r="R46" s="28">
        <f t="shared" si="35"/>
        <v>181</v>
      </c>
      <c r="S46" s="28">
        <f t="shared" si="42"/>
        <v>236</v>
      </c>
      <c r="T46" s="28">
        <f t="shared" si="43"/>
        <v>290</v>
      </c>
      <c r="U46" s="28">
        <f t="shared" si="44"/>
        <v>390</v>
      </c>
      <c r="V46" s="28">
        <f t="shared" si="45"/>
        <v>509</v>
      </c>
      <c r="W46" s="28">
        <f t="shared" si="46"/>
        <v>645</v>
      </c>
    </row>
    <row r="47" spans="1:23" x14ac:dyDescent="0.15">
      <c r="A47" s="34" t="s">
        <v>147</v>
      </c>
      <c r="B47" s="28">
        <v>1819</v>
      </c>
      <c r="C47" s="28">
        <v>2364</v>
      </c>
      <c r="D47" s="28">
        <v>2910</v>
      </c>
      <c r="E47" s="28">
        <v>3910</v>
      </c>
      <c r="F47" s="28">
        <v>5091</v>
      </c>
      <c r="G47" s="28">
        <v>6455</v>
      </c>
      <c r="I47" s="34" t="s">
        <v>168</v>
      </c>
      <c r="J47" s="28">
        <f t="shared" si="33"/>
        <v>2000</v>
      </c>
      <c r="K47" s="28">
        <f t="shared" si="47"/>
        <v>2600</v>
      </c>
      <c r="L47" s="28">
        <f t="shared" si="48"/>
        <v>3200</v>
      </c>
      <c r="M47" s="28">
        <f t="shared" si="49"/>
        <v>4300</v>
      </c>
      <c r="N47" s="28">
        <f t="shared" si="50"/>
        <v>5600</v>
      </c>
      <c r="O47" s="28">
        <f t="shared" si="51"/>
        <v>7100</v>
      </c>
      <c r="Q47" s="34" t="s">
        <v>168</v>
      </c>
      <c r="R47" s="28">
        <f t="shared" si="35"/>
        <v>181</v>
      </c>
      <c r="S47" s="28">
        <f t="shared" si="42"/>
        <v>236</v>
      </c>
      <c r="T47" s="28">
        <f t="shared" si="43"/>
        <v>290</v>
      </c>
      <c r="U47" s="28">
        <f t="shared" si="44"/>
        <v>390</v>
      </c>
      <c r="V47" s="28">
        <f t="shared" si="45"/>
        <v>509</v>
      </c>
      <c r="W47" s="28">
        <f t="shared" si="46"/>
        <v>645</v>
      </c>
    </row>
    <row r="48" spans="1:23" x14ac:dyDescent="0.15">
      <c r="A48" s="34" t="s">
        <v>149</v>
      </c>
      <c r="B48" s="28">
        <v>1819</v>
      </c>
      <c r="C48" s="28">
        <v>2364</v>
      </c>
      <c r="D48" s="28">
        <v>2910</v>
      </c>
      <c r="E48" s="28">
        <v>3910</v>
      </c>
      <c r="F48" s="28">
        <v>5091</v>
      </c>
      <c r="G48" s="28">
        <v>6455</v>
      </c>
      <c r="I48" s="34" t="s">
        <v>169</v>
      </c>
      <c r="J48" s="28">
        <f t="shared" si="33"/>
        <v>2000</v>
      </c>
      <c r="K48" s="28">
        <f t="shared" ref="K48:K49" si="52">ROUNDDOWN(C48*(1+$C$2),-1)</f>
        <v>2600</v>
      </c>
      <c r="L48" s="28">
        <f t="shared" ref="L48:L49" si="53">ROUNDDOWN(D48*(1+$C$2),-1)</f>
        <v>3200</v>
      </c>
      <c r="M48" s="28">
        <f t="shared" ref="M48:M49" si="54">ROUNDDOWN(E48*(1+$C$2),-1)</f>
        <v>4300</v>
      </c>
      <c r="N48" s="28">
        <f t="shared" ref="N48:N49" si="55">ROUNDDOWN(F48*(1+$C$2),-1)</f>
        <v>5600</v>
      </c>
      <c r="O48" s="28">
        <f t="shared" ref="O48:O49" si="56">ROUNDDOWN(G48*(1+$C$2),-1)</f>
        <v>7100</v>
      </c>
      <c r="Q48" s="34" t="s">
        <v>169</v>
      </c>
      <c r="R48" s="28">
        <f t="shared" si="35"/>
        <v>181</v>
      </c>
      <c r="S48" s="28">
        <f t="shared" si="42"/>
        <v>236</v>
      </c>
      <c r="T48" s="28">
        <f t="shared" si="43"/>
        <v>290</v>
      </c>
      <c r="U48" s="28">
        <f t="shared" si="44"/>
        <v>390</v>
      </c>
      <c r="V48" s="28">
        <f t="shared" si="45"/>
        <v>509</v>
      </c>
      <c r="W48" s="28">
        <f t="shared" si="46"/>
        <v>645</v>
      </c>
    </row>
    <row r="49" spans="1:23" x14ac:dyDescent="0.15">
      <c r="A49" s="34" t="s">
        <v>151</v>
      </c>
      <c r="B49" s="28">
        <v>1819</v>
      </c>
      <c r="C49" s="28">
        <v>2364</v>
      </c>
      <c r="D49" s="28">
        <v>2910</v>
      </c>
      <c r="E49" s="28">
        <v>3910</v>
      </c>
      <c r="F49" s="28">
        <v>5091</v>
      </c>
      <c r="G49" s="28">
        <v>6455</v>
      </c>
      <c r="I49" s="34" t="s">
        <v>170</v>
      </c>
      <c r="J49" s="28">
        <f t="shared" si="33"/>
        <v>2000</v>
      </c>
      <c r="K49" s="28">
        <f t="shared" si="52"/>
        <v>2600</v>
      </c>
      <c r="L49" s="28">
        <f t="shared" si="53"/>
        <v>3200</v>
      </c>
      <c r="M49" s="28">
        <f t="shared" si="54"/>
        <v>4300</v>
      </c>
      <c r="N49" s="28">
        <f t="shared" si="55"/>
        <v>5600</v>
      </c>
      <c r="O49" s="28">
        <f t="shared" si="56"/>
        <v>7100</v>
      </c>
      <c r="Q49" s="34" t="s">
        <v>170</v>
      </c>
      <c r="R49" s="28">
        <f t="shared" si="35"/>
        <v>181</v>
      </c>
      <c r="S49" s="28">
        <f t="shared" si="42"/>
        <v>236</v>
      </c>
      <c r="T49" s="28">
        <f t="shared" si="43"/>
        <v>290</v>
      </c>
      <c r="U49" s="28">
        <f t="shared" si="44"/>
        <v>390</v>
      </c>
      <c r="V49" s="28">
        <f t="shared" si="45"/>
        <v>509</v>
      </c>
      <c r="W49" s="28">
        <f t="shared" si="46"/>
        <v>645</v>
      </c>
    </row>
    <row r="50" spans="1:23" x14ac:dyDescent="0.15">
      <c r="A50" s="34" t="s">
        <v>152</v>
      </c>
      <c r="B50" s="28">
        <v>1900</v>
      </c>
      <c r="C50" s="28">
        <v>1900</v>
      </c>
      <c r="D50" s="28">
        <v>1900</v>
      </c>
      <c r="E50" s="28">
        <v>1900</v>
      </c>
      <c r="F50" s="28">
        <v>1900</v>
      </c>
      <c r="G50" s="28">
        <v>1900</v>
      </c>
      <c r="I50" s="34" t="s">
        <v>171</v>
      </c>
      <c r="J50" s="28">
        <f t="shared" si="33"/>
        <v>2090</v>
      </c>
      <c r="K50" s="28">
        <f t="shared" ref="K50" si="57">ROUNDDOWN(C50*(1+$C$2),-1)</f>
        <v>2090</v>
      </c>
      <c r="L50" s="28">
        <f t="shared" ref="L50" si="58">ROUNDDOWN(D50*(1+$C$2),-1)</f>
        <v>2090</v>
      </c>
      <c r="M50" s="28">
        <f t="shared" ref="M50" si="59">ROUNDDOWN(E50*(1+$C$2),-1)</f>
        <v>2090</v>
      </c>
      <c r="N50" s="28">
        <f t="shared" ref="N50" si="60">ROUNDDOWN(F50*(1+$C$2),-1)</f>
        <v>2090</v>
      </c>
      <c r="O50" s="28">
        <f t="shared" ref="O50" si="61">ROUNDDOWN(G50*(1+$C$2),-1)</f>
        <v>2090</v>
      </c>
      <c r="Q50" s="47" t="s">
        <v>171</v>
      </c>
      <c r="R50" s="28">
        <v>190</v>
      </c>
      <c r="S50" s="28">
        <v>190</v>
      </c>
      <c r="T50" s="28">
        <v>190</v>
      </c>
      <c r="U50" s="28">
        <v>190</v>
      </c>
      <c r="V50" s="28">
        <v>190</v>
      </c>
      <c r="W50" s="31">
        <v>190</v>
      </c>
    </row>
    <row r="52" spans="1:23" x14ac:dyDescent="0.15">
      <c r="A52">
        <f>申込書!O4</f>
        <v>0</v>
      </c>
      <c r="B52" s="40">
        <f>申込書!K11</f>
        <v>0</v>
      </c>
      <c r="C52">
        <f>申込書!F11</f>
        <v>0</v>
      </c>
      <c r="D52" s="40">
        <f>申込書!D11</f>
        <v>0</v>
      </c>
      <c r="E52" t="e">
        <f ca="1">INDEX(INDIRECT($A$52&amp;"総額[#すべて]"),MATCH($C52,INDIRECT($A$52&amp;"総額[[#すべて],["&amp;$A$52&amp;"（総額）]]"),0),MATCH($D52,INDIRECT($A$52&amp;"総額[#見出し]"),0))</f>
        <v>#REF!</v>
      </c>
      <c r="F52" t="e">
        <f ca="1">IF($B52&lt;&gt;0,ROUNDDOWN(E52/2,0),E52)</f>
        <v>#REF!</v>
      </c>
      <c r="G52" s="48" t="e">
        <f ca="1">INDEX(INDIRECT($A$52&amp;"消費税[#すべて]"),MATCH($C52,INDIRECT($A$52&amp;"消費税[[#すべて],["&amp;$A$52&amp;"（消費税）]]"),0),MATCH($D52,INDIRECT($A$52&amp;"消費税[#見出し]"),0))</f>
        <v>#REF!</v>
      </c>
      <c r="H52" t="e">
        <f ca="1">IF($B52&lt;&gt;0,ROUNDDOWN(G52/2,0),G52)</f>
        <v>#REF!</v>
      </c>
    </row>
    <row r="53" spans="1:23" x14ac:dyDescent="0.15">
      <c r="B53" s="40">
        <f>申込書!K12</f>
        <v>0</v>
      </c>
      <c r="C53">
        <f>申込書!F12</f>
        <v>0</v>
      </c>
      <c r="D53" s="40">
        <f>申込書!D12</f>
        <v>0</v>
      </c>
      <c r="E53" t="e">
        <f t="shared" ref="E53:E67" ca="1" si="62">INDEX(INDIRECT($A$52&amp;"総額[#すべて]"),MATCH($C53,INDIRECT($A$52&amp;"総額[[#すべて],["&amp;$A$52&amp;"（総額）]]"),0),MATCH($D53,INDIRECT($A$52&amp;"総額[#見出し]"),0))</f>
        <v>#REF!</v>
      </c>
      <c r="F53" t="e">
        <f t="shared" ref="F53:F67" ca="1" si="63">IF($B53&lt;&gt;0,ROUNDDOWN(E53/2,0),E53)</f>
        <v>#REF!</v>
      </c>
      <c r="G53" s="48" t="e">
        <f t="shared" ref="G53:G67" ca="1" si="64">INDEX(INDIRECT($A$52&amp;"消費税[#すべて]"),MATCH($C53,INDIRECT($A$52&amp;"消費税[[#すべて],["&amp;$A$52&amp;"（消費税）]]"),0),MATCH($D53,INDIRECT($A$52&amp;"消費税[#見出し]"),0))</f>
        <v>#REF!</v>
      </c>
      <c r="H53" t="e">
        <f t="shared" ref="H53:H67" ca="1" si="65">IF($B53&lt;&gt;0,ROUNDDOWN(G53/2,0),G53)</f>
        <v>#REF!</v>
      </c>
    </row>
    <row r="54" spans="1:23" x14ac:dyDescent="0.15">
      <c r="B54" s="40">
        <f>申込書!K13</f>
        <v>0</v>
      </c>
      <c r="C54">
        <f>申込書!F13</f>
        <v>0</v>
      </c>
      <c r="D54" s="40">
        <f>申込書!D13</f>
        <v>0</v>
      </c>
      <c r="E54" t="e">
        <f t="shared" ca="1" si="62"/>
        <v>#REF!</v>
      </c>
      <c r="F54" t="e">
        <f t="shared" ca="1" si="63"/>
        <v>#REF!</v>
      </c>
      <c r="G54" s="48" t="e">
        <f t="shared" ca="1" si="64"/>
        <v>#REF!</v>
      </c>
      <c r="H54" t="e">
        <f t="shared" ca="1" si="65"/>
        <v>#REF!</v>
      </c>
    </row>
    <row r="55" spans="1:23" x14ac:dyDescent="0.15">
      <c r="B55" s="40">
        <f>申込書!K14</f>
        <v>0</v>
      </c>
      <c r="C55">
        <f>申込書!F14</f>
        <v>0</v>
      </c>
      <c r="D55" s="40">
        <f>申込書!D14</f>
        <v>0</v>
      </c>
      <c r="E55" t="e">
        <f t="shared" ca="1" si="62"/>
        <v>#REF!</v>
      </c>
      <c r="F55" t="e">
        <f t="shared" ca="1" si="63"/>
        <v>#REF!</v>
      </c>
      <c r="G55" s="48" t="e">
        <f t="shared" ca="1" si="64"/>
        <v>#REF!</v>
      </c>
      <c r="H55" t="e">
        <f t="shared" ca="1" si="65"/>
        <v>#REF!</v>
      </c>
    </row>
    <row r="56" spans="1:23" x14ac:dyDescent="0.15">
      <c r="B56" s="40">
        <f>申込書!K15</f>
        <v>0</v>
      </c>
      <c r="C56">
        <f>申込書!F15</f>
        <v>0</v>
      </c>
      <c r="D56" s="40">
        <f>申込書!D15</f>
        <v>0</v>
      </c>
      <c r="E56" t="e">
        <f t="shared" ca="1" si="62"/>
        <v>#REF!</v>
      </c>
      <c r="F56" t="e">
        <f t="shared" ca="1" si="63"/>
        <v>#REF!</v>
      </c>
      <c r="G56" s="48" t="e">
        <f t="shared" ca="1" si="64"/>
        <v>#REF!</v>
      </c>
      <c r="H56" t="e">
        <f t="shared" ca="1" si="65"/>
        <v>#REF!</v>
      </c>
    </row>
    <row r="57" spans="1:23" x14ac:dyDescent="0.15">
      <c r="B57" s="40">
        <f>申込書!K16</f>
        <v>0</v>
      </c>
      <c r="C57">
        <f>申込書!F16</f>
        <v>0</v>
      </c>
      <c r="D57" s="40">
        <f>申込書!D16</f>
        <v>0</v>
      </c>
      <c r="E57" t="e">
        <f t="shared" ca="1" si="62"/>
        <v>#REF!</v>
      </c>
      <c r="F57" t="e">
        <f t="shared" ca="1" si="63"/>
        <v>#REF!</v>
      </c>
      <c r="G57" s="48" t="e">
        <f t="shared" ca="1" si="64"/>
        <v>#REF!</v>
      </c>
      <c r="H57" t="e">
        <f t="shared" ca="1" si="65"/>
        <v>#REF!</v>
      </c>
    </row>
    <row r="58" spans="1:23" x14ac:dyDescent="0.15">
      <c r="B58" s="40">
        <f>申込書!K17</f>
        <v>0</v>
      </c>
      <c r="C58">
        <f>申込書!F17</f>
        <v>0</v>
      </c>
      <c r="D58" s="40">
        <f>申込書!D17</f>
        <v>0</v>
      </c>
      <c r="E58" t="e">
        <f t="shared" ca="1" si="62"/>
        <v>#REF!</v>
      </c>
      <c r="F58" t="e">
        <f t="shared" ca="1" si="63"/>
        <v>#REF!</v>
      </c>
      <c r="G58" s="48" t="e">
        <f t="shared" ca="1" si="64"/>
        <v>#REF!</v>
      </c>
      <c r="H58" t="e">
        <f t="shared" ca="1" si="65"/>
        <v>#REF!</v>
      </c>
    </row>
    <row r="59" spans="1:23" x14ac:dyDescent="0.15">
      <c r="B59" s="40">
        <f>申込書!K18</f>
        <v>0</v>
      </c>
      <c r="C59">
        <f>申込書!F18</f>
        <v>0</v>
      </c>
      <c r="D59" s="40">
        <f>申込書!D18</f>
        <v>0</v>
      </c>
      <c r="E59" t="e">
        <f t="shared" ca="1" si="62"/>
        <v>#REF!</v>
      </c>
      <c r="F59" t="e">
        <f t="shared" ca="1" si="63"/>
        <v>#REF!</v>
      </c>
      <c r="G59" s="48" t="e">
        <f t="shared" ca="1" si="64"/>
        <v>#REF!</v>
      </c>
      <c r="H59" t="e">
        <f t="shared" ca="1" si="65"/>
        <v>#REF!</v>
      </c>
    </row>
    <row r="60" spans="1:23" x14ac:dyDescent="0.15">
      <c r="B60" s="40">
        <f>申込書!K19</f>
        <v>0</v>
      </c>
      <c r="C60">
        <f>申込書!F19</f>
        <v>0</v>
      </c>
      <c r="D60" s="40">
        <f>申込書!D19</f>
        <v>0</v>
      </c>
      <c r="E60" t="e">
        <f t="shared" ca="1" si="62"/>
        <v>#REF!</v>
      </c>
      <c r="F60" t="e">
        <f t="shared" ca="1" si="63"/>
        <v>#REF!</v>
      </c>
      <c r="G60" s="48" t="e">
        <f t="shared" ca="1" si="64"/>
        <v>#REF!</v>
      </c>
      <c r="H60" t="e">
        <f t="shared" ca="1" si="65"/>
        <v>#REF!</v>
      </c>
    </row>
    <row r="61" spans="1:23" x14ac:dyDescent="0.15">
      <c r="B61" s="40">
        <f>申込書!K20</f>
        <v>0</v>
      </c>
      <c r="C61">
        <f>申込書!F20</f>
        <v>0</v>
      </c>
      <c r="D61" s="40">
        <f>申込書!D20</f>
        <v>0</v>
      </c>
      <c r="E61" t="e">
        <f t="shared" ca="1" si="62"/>
        <v>#REF!</v>
      </c>
      <c r="F61" t="e">
        <f t="shared" ca="1" si="63"/>
        <v>#REF!</v>
      </c>
      <c r="G61" s="48" t="e">
        <f t="shared" ca="1" si="64"/>
        <v>#REF!</v>
      </c>
      <c r="H61" t="e">
        <f t="shared" ca="1" si="65"/>
        <v>#REF!</v>
      </c>
    </row>
    <row r="62" spans="1:23" x14ac:dyDescent="0.15">
      <c r="B62" s="40">
        <f>申込書!K21</f>
        <v>0</v>
      </c>
      <c r="C62">
        <f>申込書!F21</f>
        <v>0</v>
      </c>
      <c r="D62" s="40">
        <f>申込書!D21</f>
        <v>0</v>
      </c>
      <c r="E62" t="e">
        <f t="shared" ca="1" si="62"/>
        <v>#REF!</v>
      </c>
      <c r="F62" t="e">
        <f t="shared" ca="1" si="63"/>
        <v>#REF!</v>
      </c>
      <c r="G62" s="48" t="e">
        <f t="shared" ca="1" si="64"/>
        <v>#REF!</v>
      </c>
      <c r="H62" t="e">
        <f t="shared" ca="1" si="65"/>
        <v>#REF!</v>
      </c>
    </row>
    <row r="63" spans="1:23" x14ac:dyDescent="0.15">
      <c r="B63" s="40">
        <f>申込書!K22</f>
        <v>0</v>
      </c>
      <c r="C63">
        <f>申込書!F22</f>
        <v>0</v>
      </c>
      <c r="D63" s="40">
        <f>申込書!D22</f>
        <v>0</v>
      </c>
      <c r="E63" t="e">
        <f t="shared" ca="1" si="62"/>
        <v>#REF!</v>
      </c>
      <c r="F63" t="e">
        <f t="shared" ca="1" si="63"/>
        <v>#REF!</v>
      </c>
      <c r="G63" s="48" t="e">
        <f t="shared" ca="1" si="64"/>
        <v>#REF!</v>
      </c>
      <c r="H63" t="e">
        <f t="shared" ca="1" si="65"/>
        <v>#REF!</v>
      </c>
    </row>
    <row r="64" spans="1:23" x14ac:dyDescent="0.15">
      <c r="B64" s="40">
        <f>申込書!K23</f>
        <v>0</v>
      </c>
      <c r="C64">
        <f>申込書!F23</f>
        <v>0</v>
      </c>
      <c r="D64" s="40">
        <f>申込書!D23</f>
        <v>0</v>
      </c>
      <c r="E64" t="e">
        <f t="shared" ca="1" si="62"/>
        <v>#REF!</v>
      </c>
      <c r="F64" t="e">
        <f t="shared" ca="1" si="63"/>
        <v>#REF!</v>
      </c>
      <c r="G64" s="48" t="e">
        <f t="shared" ca="1" si="64"/>
        <v>#REF!</v>
      </c>
      <c r="H64" t="e">
        <f t="shared" ca="1" si="65"/>
        <v>#REF!</v>
      </c>
    </row>
    <row r="65" spans="2:8" x14ac:dyDescent="0.15">
      <c r="B65" s="40">
        <f>申込書!K24</f>
        <v>0</v>
      </c>
      <c r="C65">
        <f>申込書!F24</f>
        <v>0</v>
      </c>
      <c r="D65" s="40">
        <f>申込書!D24</f>
        <v>0</v>
      </c>
      <c r="E65" t="e">
        <f t="shared" ca="1" si="62"/>
        <v>#REF!</v>
      </c>
      <c r="F65" t="e">
        <f t="shared" ca="1" si="63"/>
        <v>#REF!</v>
      </c>
      <c r="G65" s="48" t="e">
        <f t="shared" ca="1" si="64"/>
        <v>#REF!</v>
      </c>
      <c r="H65" t="e">
        <f t="shared" ca="1" si="65"/>
        <v>#REF!</v>
      </c>
    </row>
    <row r="66" spans="2:8" x14ac:dyDescent="0.15">
      <c r="B66" s="40">
        <f>申込書!K25</f>
        <v>0</v>
      </c>
      <c r="C66">
        <f>申込書!F25</f>
        <v>0</v>
      </c>
      <c r="D66" s="40">
        <f>申込書!D25</f>
        <v>0</v>
      </c>
      <c r="E66" t="e">
        <f t="shared" ca="1" si="62"/>
        <v>#REF!</v>
      </c>
      <c r="F66" t="e">
        <f t="shared" ca="1" si="63"/>
        <v>#REF!</v>
      </c>
      <c r="G66" s="48" t="e">
        <f t="shared" ca="1" si="64"/>
        <v>#REF!</v>
      </c>
      <c r="H66" t="e">
        <f t="shared" ca="1" si="65"/>
        <v>#REF!</v>
      </c>
    </row>
    <row r="67" spans="2:8" x14ac:dyDescent="0.15">
      <c r="B67" s="40">
        <f>申込書!K26</f>
        <v>0</v>
      </c>
      <c r="C67">
        <f>申込書!F26</f>
        <v>0</v>
      </c>
      <c r="D67" s="40">
        <f>申込書!D26</f>
        <v>0</v>
      </c>
      <c r="E67" t="e">
        <f t="shared" ca="1" si="62"/>
        <v>#REF!</v>
      </c>
      <c r="F67" t="e">
        <f t="shared" ca="1" si="63"/>
        <v>#REF!</v>
      </c>
      <c r="G67" s="48" t="e">
        <f t="shared" ca="1" si="64"/>
        <v>#REF!</v>
      </c>
      <c r="H67" t="e">
        <f t="shared" ca="1" si="65"/>
        <v>#REF!</v>
      </c>
    </row>
    <row r="68" spans="2:8" x14ac:dyDescent="0.15">
      <c r="D68" s="40"/>
    </row>
    <row r="70" spans="2:8" x14ac:dyDescent="0.15">
      <c r="C70">
        <f>IF($A$52="商工会議所",0,COUNTIF(C52:C67,"*【付帯】プロジェクター*"))</f>
        <v>0</v>
      </c>
    </row>
    <row r="71" spans="2:8" x14ac:dyDescent="0.15">
      <c r="C71">
        <f>IF($C$70&gt;0,2090*$C$70,0)</f>
        <v>0</v>
      </c>
      <c r="D71">
        <f>IF($C$70&gt;0,190*$C$70,0)</f>
        <v>0</v>
      </c>
    </row>
  </sheetData>
  <phoneticPr fontId="1"/>
  <dataValidations count="11">
    <dataValidation allowBlank="1" showInputMessage="1" showErrorMessage="1" prompt="会員区分" sqref="A52" xr:uid="{4C322104-24A4-4141-94DC-A381345A0E1C}"/>
    <dataValidation allowBlank="1" showInputMessage="1" showErrorMessage="1" prompt="準備or片付け" sqref="B52:B67" xr:uid="{827EB5BD-867F-4698-876D-D0DA17EAF501}"/>
    <dataValidation allowBlank="1" showInputMessage="1" showErrorMessage="1" prompt="場所/設備" sqref="C52:C67" xr:uid="{A95FE2B4-9245-4E11-A184-EDF413B62CE5}"/>
    <dataValidation allowBlank="1" showInputMessage="1" showErrorMessage="1" prompt="時間" sqref="D52:D67" xr:uid="{8B859450-174C-4814-A39E-E9AA9C556FBF}"/>
    <dataValidation allowBlank="1" showInputMessage="1" showErrorMessage="1" prompt="税込み金額_x000a_（申込書に表示されない）" sqref="E52:E67" xr:uid="{2CD874CD-2ED2-4B00-8A18-8BF78E84536E}"/>
    <dataValidation allowBlank="1" showInputMessage="1" showErrorMessage="1" prompt="準備のときに半額した価格（申込書に表示されるセル）" sqref="F52:F67" xr:uid="{DFFDB89B-9B54-48D3-AB11-B4E4FBA72A83}"/>
    <dataValidation allowBlank="1" showInputMessage="1" showErrorMessage="1" prompt="消費税のみ_x000a_（申込書に表示されない）_x000a_" sqref="G52:G67" xr:uid="{64452714-86A3-472B-9FBB-0D09ABD4FEEC}"/>
    <dataValidation allowBlank="1" showInputMessage="1" showErrorMessage="1" prompt="準備のとき半額になる消費税のみ_x000a_（申込書に表示される）" sqref="H52:H67" xr:uid="{9CCBCDB1-1A8A-49AB-BE61-899188F0A25D}"/>
    <dataValidation allowBlank="1" showInputMessage="1" showErrorMessage="1" prompt="プロジェクターの数" sqref="C70" xr:uid="{A8D47121-AE23-4C26-9628-F038996E42FE}"/>
    <dataValidation allowBlank="1" showInputMessage="1" showErrorMessage="1" prompt="プロジェクターの数×税込み（2090)_x000a_＝付帯設備計（税込み）" sqref="C71" xr:uid="{FAEA213C-49A5-4DCB-9A68-B5F9067ACD42}"/>
    <dataValidation allowBlank="1" showInputMessage="1" showErrorMessage="1" prompt="プロジェクターの数×消費税(190）_x000a_＝付帯設備計（消費税のみ）_x000a_" sqref="D71" xr:uid="{B027E9C7-0708-4274-9ABC-ABFD8405FB8C}"/>
  </dataValidations>
  <pageMargins left="0.7" right="0.7" top="0.75" bottom="0.75" header="0.3" footer="0.3"/>
  <pageSetup paperSize="9" orientation="portrait" horizontalDpi="1200" verticalDpi="1200" r:id="rId1"/>
  <tableParts count="9">
    <tablePart r:id="rId2"/>
    <tablePart r:id="rId3"/>
    <tablePart r:id="rId4"/>
    <tablePart r:id="rId5"/>
    <tablePart r:id="rId6"/>
    <tablePart r:id="rId7"/>
    <tablePart r:id="rId8"/>
    <tablePart r:id="rId9"/>
    <tablePart r:id="rId1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2</vt:i4>
      </vt:variant>
    </vt:vector>
  </HeadingPairs>
  <TitlesOfParts>
    <vt:vector size="9" baseType="lpstr">
      <vt:lpstr>会員</vt:lpstr>
      <vt:lpstr>非会員</vt:lpstr>
      <vt:lpstr>関与団体</vt:lpstr>
      <vt:lpstr>申込書</vt:lpstr>
      <vt:lpstr>記入例</vt:lpstr>
      <vt:lpstr>プルダウンデータ</vt:lpstr>
      <vt:lpstr>method</vt:lpstr>
      <vt:lpstr>記入例!Print_Area</vt:lpstr>
      <vt:lpstr>申込書!Print_Area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三条商工会議所　坂井</dc:creator>
  <cp:keywords/>
  <dc:description/>
  <cp:lastModifiedBy>三条商工会議所 外山</cp:lastModifiedBy>
  <cp:revision/>
  <cp:lastPrinted>2024-05-16T05:42:48Z</cp:lastPrinted>
  <dcterms:created xsi:type="dcterms:W3CDTF">2011-05-17T05:33:49Z</dcterms:created>
  <dcterms:modified xsi:type="dcterms:W3CDTF">2024-05-20T00:59:49Z</dcterms:modified>
  <cp:category/>
  <cp:contentStatus/>
</cp:coreProperties>
</file>